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Liprtova\Desktop\"/>
    </mc:Choice>
  </mc:AlternateContent>
  <bookViews>
    <workbookView xWindow="0" yWindow="0" windowWidth="0" windowHeight="0"/>
  </bookViews>
  <sheets>
    <sheet name="Rekapitulace stavby" sheetId="1" r:id="rId1"/>
    <sheet name="A.1.1 - Práce na ŽSV " sheetId="2" r:id="rId2"/>
    <sheet name="A.1.2 - Materiál zajištěn..." sheetId="3" r:id="rId3"/>
    <sheet name="A.1.3 - Práce na SSZT a SEE " sheetId="4" r:id="rId4"/>
    <sheet name="A.1.4 - Přeprava" sheetId="5" r:id="rId5"/>
    <sheet name="A.2.1 - Práce na ŽSV" sheetId="6" r:id="rId6"/>
    <sheet name="A.2.2 - Materiál zajištěn..." sheetId="7" r:id="rId7"/>
    <sheet name="A.2.3 - Práce na SSZT a SEE" sheetId="8" r:id="rId8"/>
    <sheet name="A.2.4 - Přeprava" sheetId="9" r:id="rId9"/>
    <sheet name="A.3.1 - Práce na ŽSV" sheetId="10" r:id="rId10"/>
    <sheet name="A.3.2 - Materiál zajištěn..." sheetId="11" r:id="rId11"/>
    <sheet name="A.3.3 - Práce na SSZT a SEE" sheetId="12" r:id="rId12"/>
    <sheet name="A.3.4 - Přeprava" sheetId="13" r:id="rId13"/>
    <sheet name="A.4.1 - Práce na ŽSV" sheetId="14" r:id="rId14"/>
    <sheet name="A.4.2 - Materiál zajištěn..." sheetId="15" r:id="rId15"/>
    <sheet name="A.4.3 - Práce na SSZT a SEE" sheetId="16" r:id="rId16"/>
    <sheet name="A.4.4 - Přeprava" sheetId="17" r:id="rId17"/>
    <sheet name="A.5 - VON " sheetId="18" r:id="rId18"/>
  </sheets>
  <definedNames>
    <definedName name="_xlnm.Print_Area" localSheetId="0">'Rekapitulace stavby'!$D$4:$AO$76,'Rekapitulace stavby'!$C$82:$AQ$116</definedName>
    <definedName name="_xlnm.Print_Titles" localSheetId="0">'Rekapitulace stavby'!$92:$92</definedName>
    <definedName name="_xlnm._FilterDatabase" localSheetId="1" hidden="1">'A.1.1 - Práce na ŽSV '!$C$119:$K$296</definedName>
    <definedName name="_xlnm.Print_Area" localSheetId="1">'A.1.1 - Práce na ŽSV '!$C$105:$K$296</definedName>
    <definedName name="_xlnm.Print_Titles" localSheetId="1">'A.1.1 - Práce na ŽSV '!$119:$119</definedName>
    <definedName name="_xlnm._FilterDatabase" localSheetId="2" hidden="1">'A.1.2 - Materiál zajištěn...'!$C$119:$K$157</definedName>
    <definedName name="_xlnm.Print_Area" localSheetId="2">'A.1.2 - Materiál zajištěn...'!$C$105:$K$157</definedName>
    <definedName name="_xlnm.Print_Titles" localSheetId="2">'A.1.2 - Materiál zajištěn...'!$119:$119</definedName>
    <definedName name="_xlnm._FilterDatabase" localSheetId="3" hidden="1">'A.1.3 - Práce na SSZT a SEE '!$C$119:$K$148</definedName>
    <definedName name="_xlnm.Print_Area" localSheetId="3">'A.1.3 - Práce na SSZT a SEE '!$C$105:$K$148</definedName>
    <definedName name="_xlnm.Print_Titles" localSheetId="3">'A.1.3 - Práce na SSZT a SEE '!$119:$119</definedName>
    <definedName name="_xlnm._FilterDatabase" localSheetId="4" hidden="1">'A.1.4 - Přeprava'!$C$119:$K$135</definedName>
    <definedName name="_xlnm.Print_Area" localSheetId="4">'A.1.4 - Přeprava'!$C$105:$K$135</definedName>
    <definedName name="_xlnm.Print_Titles" localSheetId="4">'A.1.4 - Přeprava'!$119:$119</definedName>
    <definedName name="_xlnm._FilterDatabase" localSheetId="5" hidden="1">'A.2.1 - Práce na ŽSV'!$C$119:$K$273</definedName>
    <definedName name="_xlnm.Print_Area" localSheetId="5">'A.2.1 - Práce na ŽSV'!$C$105:$K$273</definedName>
    <definedName name="_xlnm.Print_Titles" localSheetId="5">'A.2.1 - Práce na ŽSV'!$119:$119</definedName>
    <definedName name="_xlnm._FilterDatabase" localSheetId="6" hidden="1">'A.2.2 - Materiál zajištěn...'!$C$119:$K$158</definedName>
    <definedName name="_xlnm.Print_Area" localSheetId="6">'A.2.2 - Materiál zajištěn...'!$C$105:$K$158</definedName>
    <definedName name="_xlnm.Print_Titles" localSheetId="6">'A.2.2 - Materiál zajištěn...'!$119:$119</definedName>
    <definedName name="_xlnm._FilterDatabase" localSheetId="7" hidden="1">'A.2.3 - Práce na SSZT a SEE'!$C$119:$K$141</definedName>
    <definedName name="_xlnm.Print_Area" localSheetId="7">'A.2.3 - Práce na SSZT a SEE'!$C$105:$K$141</definedName>
    <definedName name="_xlnm.Print_Titles" localSheetId="7">'A.2.3 - Práce na SSZT a SEE'!$119:$119</definedName>
    <definedName name="_xlnm._FilterDatabase" localSheetId="8" hidden="1">'A.2.4 - Přeprava'!$C$119:$K$130</definedName>
    <definedName name="_xlnm.Print_Area" localSheetId="8">'A.2.4 - Přeprava'!$C$105:$K$130</definedName>
    <definedName name="_xlnm.Print_Titles" localSheetId="8">'A.2.4 - Přeprava'!$119:$119</definedName>
    <definedName name="_xlnm._FilterDatabase" localSheetId="9" hidden="1">'A.3.1 - Práce na ŽSV'!$C$119:$K$229</definedName>
    <definedName name="_xlnm.Print_Area" localSheetId="9">'A.3.1 - Práce na ŽSV'!$C$105:$K$229</definedName>
    <definedName name="_xlnm.Print_Titles" localSheetId="9">'A.3.1 - Práce na ŽSV'!$119:$119</definedName>
    <definedName name="_xlnm._FilterDatabase" localSheetId="10" hidden="1">'A.3.2 - Materiál zajištěn...'!$C$119:$K$155</definedName>
    <definedName name="_xlnm.Print_Area" localSheetId="10">'A.3.2 - Materiál zajištěn...'!$C$105:$K$155</definedName>
    <definedName name="_xlnm.Print_Titles" localSheetId="10">'A.3.2 - Materiál zajištěn...'!$119:$119</definedName>
    <definedName name="_xlnm._FilterDatabase" localSheetId="11" hidden="1">'A.3.3 - Práce na SSZT a SEE'!$C$119:$K$140</definedName>
    <definedName name="_xlnm.Print_Area" localSheetId="11">'A.3.3 - Práce na SSZT a SEE'!$C$105:$K$140</definedName>
    <definedName name="_xlnm.Print_Titles" localSheetId="11">'A.3.3 - Práce na SSZT a SEE'!$119:$119</definedName>
    <definedName name="_xlnm._FilterDatabase" localSheetId="12" hidden="1">'A.3.4 - Přeprava'!$C$119:$K$135</definedName>
    <definedName name="_xlnm.Print_Area" localSheetId="12">'A.3.4 - Přeprava'!$C$105:$K$135</definedName>
    <definedName name="_xlnm.Print_Titles" localSheetId="12">'A.3.4 - Přeprava'!$119:$119</definedName>
    <definedName name="_xlnm._FilterDatabase" localSheetId="13" hidden="1">'A.4.1 - Práce na ŽSV'!$C$119:$K$280</definedName>
    <definedName name="_xlnm.Print_Area" localSheetId="13">'A.4.1 - Práce na ŽSV'!$C$105:$K$280</definedName>
    <definedName name="_xlnm.Print_Titles" localSheetId="13">'A.4.1 - Práce na ŽSV'!$119:$119</definedName>
    <definedName name="_xlnm._FilterDatabase" localSheetId="14" hidden="1">'A.4.2 - Materiál zajištěn...'!$C$119:$K$160</definedName>
    <definedName name="_xlnm.Print_Area" localSheetId="14">'A.4.2 - Materiál zajištěn...'!$C$105:$K$160</definedName>
    <definedName name="_xlnm.Print_Titles" localSheetId="14">'A.4.2 - Materiál zajištěn...'!$119:$119</definedName>
    <definedName name="_xlnm._FilterDatabase" localSheetId="15" hidden="1">'A.4.3 - Práce na SSZT a SEE'!$C$119:$K$140</definedName>
    <definedName name="_xlnm.Print_Area" localSheetId="15">'A.4.3 - Práce na SSZT a SEE'!$C$105:$K$140</definedName>
    <definedName name="_xlnm.Print_Titles" localSheetId="15">'A.4.3 - Práce na SSZT a SEE'!$119:$119</definedName>
    <definedName name="_xlnm._FilterDatabase" localSheetId="16" hidden="1">'A.4.4 - Přeprava'!$C$119:$K$135</definedName>
    <definedName name="_xlnm.Print_Area" localSheetId="16">'A.4.4 - Přeprava'!$C$105:$K$135</definedName>
    <definedName name="_xlnm.Print_Titles" localSheetId="16">'A.4.4 - Přeprava'!$119:$119</definedName>
    <definedName name="_xlnm._FilterDatabase" localSheetId="17" hidden="1">'A.5 - VON '!$C$115:$K$127</definedName>
    <definedName name="_xlnm.Print_Area" localSheetId="17">'A.5 - VON '!$C$103:$K$127</definedName>
    <definedName name="_xlnm.Print_Titles" localSheetId="17">'A.5 - VON '!$115:$115</definedName>
  </definedNames>
  <calcPr/>
</workbook>
</file>

<file path=xl/calcChain.xml><?xml version="1.0" encoding="utf-8"?>
<calcChain xmlns="http://schemas.openxmlformats.org/spreadsheetml/2006/main">
  <c i="18" l="1" r="J37"/>
  <c r="J36"/>
  <c i="1" r="AY115"/>
  <c i="18" r="J35"/>
  <c i="1" r="AX115"/>
  <c i="18" r="BI126"/>
  <c r="BH126"/>
  <c r="BG126"/>
  <c r="BF126"/>
  <c r="T126"/>
  <c r="R126"/>
  <c r="P126"/>
  <c r="BI120"/>
  <c r="BH120"/>
  <c r="BG120"/>
  <c r="BF120"/>
  <c r="T120"/>
  <c r="R120"/>
  <c r="P120"/>
  <c r="BI119"/>
  <c r="BH119"/>
  <c r="BG119"/>
  <c r="BF119"/>
  <c r="T119"/>
  <c r="R119"/>
  <c r="P119"/>
  <c r="BI117"/>
  <c r="BH117"/>
  <c r="BG117"/>
  <c r="BF117"/>
  <c r="T117"/>
  <c r="R117"/>
  <c r="P117"/>
  <c r="J113"/>
  <c r="J112"/>
  <c r="F112"/>
  <c r="F110"/>
  <c r="E108"/>
  <c r="J92"/>
  <c r="J91"/>
  <c r="F91"/>
  <c r="F89"/>
  <c r="E87"/>
  <c r="J18"/>
  <c r="E18"/>
  <c r="F92"/>
  <c r="J17"/>
  <c r="J12"/>
  <c r="J110"/>
  <c r="E7"/>
  <c r="E106"/>
  <c i="17" r="J39"/>
  <c r="J38"/>
  <c i="1" r="AY114"/>
  <c i="17" r="J37"/>
  <c i="1" r="AX114"/>
  <c i="17" r="BI133"/>
  <c r="BH133"/>
  <c r="BG133"/>
  <c r="BF133"/>
  <c r="T133"/>
  <c r="R133"/>
  <c r="P133"/>
  <c r="BI129"/>
  <c r="BH129"/>
  <c r="BG129"/>
  <c r="BF129"/>
  <c r="T129"/>
  <c r="R129"/>
  <c r="P129"/>
  <c r="BI127"/>
  <c r="BH127"/>
  <c r="BG127"/>
  <c r="BF127"/>
  <c r="T127"/>
  <c r="R127"/>
  <c r="P127"/>
  <c r="BI124"/>
  <c r="BH124"/>
  <c r="BG124"/>
  <c r="BF124"/>
  <c r="T124"/>
  <c r="R124"/>
  <c r="P124"/>
  <c r="BI121"/>
  <c r="BH121"/>
  <c r="BG121"/>
  <c r="BF121"/>
  <c r="T121"/>
  <c r="R121"/>
  <c r="P121"/>
  <c r="J117"/>
  <c r="J116"/>
  <c r="F116"/>
  <c r="F114"/>
  <c r="E112"/>
  <c r="J94"/>
  <c r="J93"/>
  <c r="F93"/>
  <c r="F91"/>
  <c r="E89"/>
  <c r="J20"/>
  <c r="E20"/>
  <c r="F94"/>
  <c r="J19"/>
  <c r="J14"/>
  <c r="J91"/>
  <c r="E7"/>
  <c r="E108"/>
  <c i="16" r="J39"/>
  <c r="J38"/>
  <c i="1" r="AY113"/>
  <c i="16" r="J37"/>
  <c i="1" r="AX113"/>
  <c i="16" r="BI139"/>
  <c r="BH139"/>
  <c r="BG139"/>
  <c r="BF139"/>
  <c r="T139"/>
  <c r="R139"/>
  <c r="P139"/>
  <c r="BI137"/>
  <c r="BH137"/>
  <c r="BG137"/>
  <c r="BF137"/>
  <c r="T137"/>
  <c r="R137"/>
  <c r="P137"/>
  <c r="BI135"/>
  <c r="BH135"/>
  <c r="BG135"/>
  <c r="BF135"/>
  <c r="T135"/>
  <c r="R135"/>
  <c r="P135"/>
  <c r="BI133"/>
  <c r="BH133"/>
  <c r="BG133"/>
  <c r="BF133"/>
  <c r="T133"/>
  <c r="R133"/>
  <c r="P133"/>
  <c r="BI132"/>
  <c r="BH132"/>
  <c r="BG132"/>
  <c r="BF132"/>
  <c r="T132"/>
  <c r="R132"/>
  <c r="P132"/>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J116"/>
  <c r="F116"/>
  <c r="F114"/>
  <c r="E112"/>
  <c r="J94"/>
  <c r="J93"/>
  <c r="F93"/>
  <c r="F91"/>
  <c r="E89"/>
  <c r="J20"/>
  <c r="E20"/>
  <c r="F94"/>
  <c r="J19"/>
  <c r="J14"/>
  <c r="J114"/>
  <c r="E7"/>
  <c r="E108"/>
  <c i="15" r="J39"/>
  <c r="J38"/>
  <c i="1" r="AY112"/>
  <c i="15" r="J37"/>
  <c i="1" r="AX112"/>
  <c i="15"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7"/>
  <c r="J116"/>
  <c r="F116"/>
  <c r="F114"/>
  <c r="E112"/>
  <c r="J94"/>
  <c r="J93"/>
  <c r="F93"/>
  <c r="F91"/>
  <c r="E89"/>
  <c r="J20"/>
  <c r="E20"/>
  <c r="F117"/>
  <c r="J19"/>
  <c r="J14"/>
  <c r="J91"/>
  <c r="E7"/>
  <c r="E108"/>
  <c i="14" r="J39"/>
  <c r="J38"/>
  <c i="1" r="AY111"/>
  <c i="14" r="J37"/>
  <c i="1" r="AX111"/>
  <c i="14" r="BI280"/>
  <c r="BH280"/>
  <c r="BG280"/>
  <c r="BF280"/>
  <c r="T280"/>
  <c r="R280"/>
  <c r="P280"/>
  <c r="BI279"/>
  <c r="BH279"/>
  <c r="BG279"/>
  <c r="BF279"/>
  <c r="T279"/>
  <c r="R279"/>
  <c r="P279"/>
  <c r="BI278"/>
  <c r="BH278"/>
  <c r="BG278"/>
  <c r="BF278"/>
  <c r="T278"/>
  <c r="R278"/>
  <c r="P278"/>
  <c r="BI275"/>
  <c r="BH275"/>
  <c r="BG275"/>
  <c r="BF275"/>
  <c r="T275"/>
  <c r="R275"/>
  <c r="P275"/>
  <c r="BI272"/>
  <c r="BH272"/>
  <c r="BG272"/>
  <c r="BF272"/>
  <c r="T272"/>
  <c r="R272"/>
  <c r="P272"/>
  <c r="BI269"/>
  <c r="BH269"/>
  <c r="BG269"/>
  <c r="BF269"/>
  <c r="T269"/>
  <c r="R269"/>
  <c r="P269"/>
  <c r="BI266"/>
  <c r="BH266"/>
  <c r="BG266"/>
  <c r="BF266"/>
  <c r="T266"/>
  <c r="R266"/>
  <c r="P266"/>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4"/>
  <c r="BH224"/>
  <c r="BG224"/>
  <c r="BF224"/>
  <c r="T224"/>
  <c r="R224"/>
  <c r="P224"/>
  <c r="BI222"/>
  <c r="BH222"/>
  <c r="BG222"/>
  <c r="BF222"/>
  <c r="T222"/>
  <c r="R222"/>
  <c r="P222"/>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7"/>
  <c r="BH207"/>
  <c r="BG207"/>
  <c r="BF207"/>
  <c r="T207"/>
  <c r="R207"/>
  <c r="P207"/>
  <c r="BI203"/>
  <c r="BH203"/>
  <c r="BG203"/>
  <c r="BF203"/>
  <c r="T203"/>
  <c r="R203"/>
  <c r="P203"/>
  <c r="BI200"/>
  <c r="BH200"/>
  <c r="BG200"/>
  <c r="BF200"/>
  <c r="T200"/>
  <c r="R200"/>
  <c r="P200"/>
  <c r="BI198"/>
  <c r="BH198"/>
  <c r="BG198"/>
  <c r="BF198"/>
  <c r="T198"/>
  <c r="R198"/>
  <c r="P198"/>
  <c r="BI194"/>
  <c r="BH194"/>
  <c r="BG194"/>
  <c r="BF194"/>
  <c r="T194"/>
  <c r="R194"/>
  <c r="P194"/>
  <c r="BI192"/>
  <c r="BH192"/>
  <c r="BG192"/>
  <c r="BF192"/>
  <c r="T192"/>
  <c r="R192"/>
  <c r="P192"/>
  <c r="BI190"/>
  <c r="BH190"/>
  <c r="BG190"/>
  <c r="BF190"/>
  <c r="T190"/>
  <c r="R190"/>
  <c r="P190"/>
  <c r="BI186"/>
  <c r="BH186"/>
  <c r="BG186"/>
  <c r="BF186"/>
  <c r="T186"/>
  <c r="R186"/>
  <c r="P186"/>
  <c r="BI183"/>
  <c r="BH183"/>
  <c r="BG183"/>
  <c r="BF183"/>
  <c r="T183"/>
  <c r="R183"/>
  <c r="P183"/>
  <c r="BI179"/>
  <c r="BH179"/>
  <c r="BG179"/>
  <c r="BF179"/>
  <c r="T179"/>
  <c r="R179"/>
  <c r="P179"/>
  <c r="BI175"/>
  <c r="BH175"/>
  <c r="BG175"/>
  <c r="BF175"/>
  <c r="T175"/>
  <c r="R175"/>
  <c r="P175"/>
  <c r="BI172"/>
  <c r="BH172"/>
  <c r="BG172"/>
  <c r="BF172"/>
  <c r="T172"/>
  <c r="R172"/>
  <c r="P172"/>
  <c r="BI170"/>
  <c r="BH170"/>
  <c r="BG170"/>
  <c r="BF170"/>
  <c r="T170"/>
  <c r="R170"/>
  <c r="P170"/>
  <c r="BI167"/>
  <c r="BH167"/>
  <c r="BG167"/>
  <c r="BF167"/>
  <c r="T167"/>
  <c r="R167"/>
  <c r="P167"/>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7"/>
  <c r="BH157"/>
  <c r="BG157"/>
  <c r="BF157"/>
  <c r="T157"/>
  <c r="R157"/>
  <c r="P157"/>
  <c r="BI150"/>
  <c r="BH150"/>
  <c r="BG150"/>
  <c r="BF150"/>
  <c r="T150"/>
  <c r="R150"/>
  <c r="P150"/>
  <c r="BI146"/>
  <c r="BH146"/>
  <c r="BG146"/>
  <c r="BF146"/>
  <c r="T146"/>
  <c r="R146"/>
  <c r="P146"/>
  <c r="BI142"/>
  <c r="BH142"/>
  <c r="BG142"/>
  <c r="BF142"/>
  <c r="T142"/>
  <c r="R142"/>
  <c r="P142"/>
  <c r="BI140"/>
  <c r="BH140"/>
  <c r="BG140"/>
  <c r="BF140"/>
  <c r="T140"/>
  <c r="R140"/>
  <c r="P140"/>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4"/>
  <c r="BH124"/>
  <c r="BG124"/>
  <c r="BF124"/>
  <c r="T124"/>
  <c r="R124"/>
  <c r="P124"/>
  <c r="BI121"/>
  <c r="BH121"/>
  <c r="BG121"/>
  <c r="BF121"/>
  <c r="T121"/>
  <c r="R121"/>
  <c r="P121"/>
  <c r="J117"/>
  <c r="J116"/>
  <c r="F116"/>
  <c r="F114"/>
  <c r="E112"/>
  <c r="J94"/>
  <c r="J93"/>
  <c r="F93"/>
  <c r="F91"/>
  <c r="E89"/>
  <c r="J20"/>
  <c r="E20"/>
  <c r="F94"/>
  <c r="J19"/>
  <c r="J14"/>
  <c r="J91"/>
  <c r="E7"/>
  <c r="E85"/>
  <c i="13" r="J39"/>
  <c r="J38"/>
  <c i="1" r="AY109"/>
  <c i="13" r="J37"/>
  <c i="1" r="AX109"/>
  <c i="13" r="BI133"/>
  <c r="BH133"/>
  <c r="BG133"/>
  <c r="BF133"/>
  <c r="T133"/>
  <c r="R133"/>
  <c r="P133"/>
  <c r="BI129"/>
  <c r="BH129"/>
  <c r="BG129"/>
  <c r="BF129"/>
  <c r="T129"/>
  <c r="R129"/>
  <c r="P129"/>
  <c r="BI127"/>
  <c r="BH127"/>
  <c r="BG127"/>
  <c r="BF127"/>
  <c r="T127"/>
  <c r="R127"/>
  <c r="P127"/>
  <c r="BI124"/>
  <c r="BH124"/>
  <c r="BG124"/>
  <c r="BF124"/>
  <c r="T124"/>
  <c r="R124"/>
  <c r="P124"/>
  <c r="BI121"/>
  <c r="BH121"/>
  <c r="BG121"/>
  <c r="BF121"/>
  <c r="T121"/>
  <c r="R121"/>
  <c r="P121"/>
  <c r="J117"/>
  <c r="J116"/>
  <c r="F116"/>
  <c r="F114"/>
  <c r="E112"/>
  <c r="J94"/>
  <c r="J93"/>
  <c r="F93"/>
  <c r="F91"/>
  <c r="E89"/>
  <c r="J20"/>
  <c r="E20"/>
  <c r="F117"/>
  <c r="J19"/>
  <c r="J14"/>
  <c r="J114"/>
  <c r="E7"/>
  <c r="E108"/>
  <c i="12" r="J39"/>
  <c r="J38"/>
  <c i="1" r="AY108"/>
  <c i="12" r="J37"/>
  <c i="1" r="AX108"/>
  <c i="12" r="BI139"/>
  <c r="BH139"/>
  <c r="BG139"/>
  <c r="BF139"/>
  <c r="T139"/>
  <c r="R139"/>
  <c r="P139"/>
  <c r="BI137"/>
  <c r="BH137"/>
  <c r="BG137"/>
  <c r="BF137"/>
  <c r="T137"/>
  <c r="R137"/>
  <c r="P137"/>
  <c r="BI135"/>
  <c r="BH135"/>
  <c r="BG135"/>
  <c r="BF135"/>
  <c r="T135"/>
  <c r="R135"/>
  <c r="P135"/>
  <c r="BI133"/>
  <c r="BH133"/>
  <c r="BG133"/>
  <c r="BF133"/>
  <c r="T133"/>
  <c r="R133"/>
  <c r="P133"/>
  <c r="BI132"/>
  <c r="BH132"/>
  <c r="BG132"/>
  <c r="BF132"/>
  <c r="T132"/>
  <c r="R132"/>
  <c r="P132"/>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J116"/>
  <c r="F116"/>
  <c r="F114"/>
  <c r="E112"/>
  <c r="J94"/>
  <c r="J93"/>
  <c r="F93"/>
  <c r="F91"/>
  <c r="E89"/>
  <c r="J20"/>
  <c r="E20"/>
  <c r="F117"/>
  <c r="J19"/>
  <c r="J14"/>
  <c r="J114"/>
  <c r="E7"/>
  <c r="E85"/>
  <c i="11" r="J39"/>
  <c r="J38"/>
  <c i="1" r="AY107"/>
  <c i="11" r="J37"/>
  <c i="1" r="AX107"/>
  <c i="11"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7"/>
  <c r="J116"/>
  <c r="F116"/>
  <c r="F114"/>
  <c r="E112"/>
  <c r="J94"/>
  <c r="J93"/>
  <c r="F93"/>
  <c r="F91"/>
  <c r="E89"/>
  <c r="J20"/>
  <c r="E20"/>
  <c r="F94"/>
  <c r="J19"/>
  <c r="J14"/>
  <c r="J114"/>
  <c r="E7"/>
  <c r="E108"/>
  <c i="10" r="J39"/>
  <c r="J38"/>
  <c i="1" r="AY106"/>
  <c i="10" r="J37"/>
  <c i="1" r="AX106"/>
  <c i="10"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09"/>
  <c r="BH209"/>
  <c r="BG209"/>
  <c r="BF209"/>
  <c r="T209"/>
  <c r="R209"/>
  <c r="P209"/>
  <c r="BI207"/>
  <c r="BH207"/>
  <c r="BG207"/>
  <c r="BF207"/>
  <c r="T207"/>
  <c r="R207"/>
  <c r="P207"/>
  <c r="BI204"/>
  <c r="BH204"/>
  <c r="BG204"/>
  <c r="BF204"/>
  <c r="T204"/>
  <c r="R204"/>
  <c r="P204"/>
  <c r="BI202"/>
  <c r="BH202"/>
  <c r="BG202"/>
  <c r="BF202"/>
  <c r="T202"/>
  <c r="R202"/>
  <c r="P202"/>
  <c r="BI200"/>
  <c r="BH200"/>
  <c r="BG200"/>
  <c r="BF200"/>
  <c r="T200"/>
  <c r="R200"/>
  <c r="P200"/>
  <c r="BI198"/>
  <c r="BH198"/>
  <c r="BG198"/>
  <c r="BF198"/>
  <c r="T198"/>
  <c r="R198"/>
  <c r="P198"/>
  <c r="BI195"/>
  <c r="BH195"/>
  <c r="BG195"/>
  <c r="BF195"/>
  <c r="T195"/>
  <c r="R195"/>
  <c r="P195"/>
  <c r="BI191"/>
  <c r="BH191"/>
  <c r="BG191"/>
  <c r="BF191"/>
  <c r="T191"/>
  <c r="R191"/>
  <c r="P191"/>
  <c r="BI188"/>
  <c r="BH188"/>
  <c r="BG188"/>
  <c r="BF188"/>
  <c r="T188"/>
  <c r="R188"/>
  <c r="P188"/>
  <c r="BI186"/>
  <c r="BH186"/>
  <c r="BG186"/>
  <c r="BF186"/>
  <c r="T186"/>
  <c r="R186"/>
  <c r="P186"/>
  <c r="BI182"/>
  <c r="BH182"/>
  <c r="BG182"/>
  <c r="BF182"/>
  <c r="T182"/>
  <c r="R182"/>
  <c r="P182"/>
  <c r="BI179"/>
  <c r="BH179"/>
  <c r="BG179"/>
  <c r="BF179"/>
  <c r="T179"/>
  <c r="R179"/>
  <c r="P179"/>
  <c r="BI175"/>
  <c r="BH175"/>
  <c r="BG175"/>
  <c r="BF175"/>
  <c r="T175"/>
  <c r="R175"/>
  <c r="P175"/>
  <c r="BI172"/>
  <c r="BH172"/>
  <c r="BG172"/>
  <c r="BF172"/>
  <c r="T172"/>
  <c r="R172"/>
  <c r="P172"/>
  <c r="BI170"/>
  <c r="BH170"/>
  <c r="BG170"/>
  <c r="BF170"/>
  <c r="T170"/>
  <c r="R170"/>
  <c r="P170"/>
  <c r="BI167"/>
  <c r="BH167"/>
  <c r="BG167"/>
  <c r="BF167"/>
  <c r="T167"/>
  <c r="R167"/>
  <c r="P167"/>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7"/>
  <c r="BH157"/>
  <c r="BG157"/>
  <c r="BF157"/>
  <c r="T157"/>
  <c r="R157"/>
  <c r="P157"/>
  <c r="BI151"/>
  <c r="BH151"/>
  <c r="BG151"/>
  <c r="BF151"/>
  <c r="T151"/>
  <c r="R151"/>
  <c r="P151"/>
  <c r="BI147"/>
  <c r="BH147"/>
  <c r="BG147"/>
  <c r="BF147"/>
  <c r="T147"/>
  <c r="R147"/>
  <c r="P147"/>
  <c r="BI143"/>
  <c r="BH143"/>
  <c r="BG143"/>
  <c r="BF143"/>
  <c r="T143"/>
  <c r="R143"/>
  <c r="P143"/>
  <c r="BI140"/>
  <c r="BH140"/>
  <c r="BG140"/>
  <c r="BF140"/>
  <c r="T140"/>
  <c r="R140"/>
  <c r="P140"/>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4"/>
  <c r="BH124"/>
  <c r="BG124"/>
  <c r="BF124"/>
  <c r="T124"/>
  <c r="R124"/>
  <c r="P124"/>
  <c r="BI121"/>
  <c r="BH121"/>
  <c r="BG121"/>
  <c r="BF121"/>
  <c r="T121"/>
  <c r="R121"/>
  <c r="P121"/>
  <c r="J117"/>
  <c r="J116"/>
  <c r="F116"/>
  <c r="F114"/>
  <c r="E112"/>
  <c r="J94"/>
  <c r="J93"/>
  <c r="F93"/>
  <c r="F91"/>
  <c r="E89"/>
  <c r="J20"/>
  <c r="E20"/>
  <c r="F117"/>
  <c r="J19"/>
  <c r="J14"/>
  <c r="J114"/>
  <c r="E7"/>
  <c r="E108"/>
  <c i="9" r="J39"/>
  <c r="J38"/>
  <c i="1" r="AY104"/>
  <c i="9" r="J37"/>
  <c i="1" r="AX104"/>
  <c i="9" r="BI129"/>
  <c r="BH129"/>
  <c r="BG129"/>
  <c r="BF129"/>
  <c r="T129"/>
  <c r="R129"/>
  <c r="P129"/>
  <c r="BI127"/>
  <c r="BH127"/>
  <c r="BG127"/>
  <c r="BF127"/>
  <c r="T127"/>
  <c r="R127"/>
  <c r="P127"/>
  <c r="BI124"/>
  <c r="BH124"/>
  <c r="BG124"/>
  <c r="BF124"/>
  <c r="T124"/>
  <c r="R124"/>
  <c r="P124"/>
  <c r="BI121"/>
  <c r="BH121"/>
  <c r="BG121"/>
  <c r="BF121"/>
  <c r="T121"/>
  <c r="R121"/>
  <c r="P121"/>
  <c r="J117"/>
  <c r="J116"/>
  <c r="F116"/>
  <c r="F114"/>
  <c r="E112"/>
  <c r="J94"/>
  <c r="J93"/>
  <c r="F93"/>
  <c r="F91"/>
  <c r="E89"/>
  <c r="J20"/>
  <c r="E20"/>
  <c r="F94"/>
  <c r="J19"/>
  <c r="J14"/>
  <c r="J91"/>
  <c r="E7"/>
  <c r="E85"/>
  <c i="8" r="J39"/>
  <c r="J38"/>
  <c i="1" r="AY103"/>
  <c i="8" r="J37"/>
  <c i="1" r="AX103"/>
  <c i="8" r="BI140"/>
  <c r="BH140"/>
  <c r="BG140"/>
  <c r="BF140"/>
  <c r="T140"/>
  <c r="R140"/>
  <c r="P140"/>
  <c r="BI138"/>
  <c r="BH138"/>
  <c r="BG138"/>
  <c r="BF138"/>
  <c r="T138"/>
  <c r="R138"/>
  <c r="P138"/>
  <c r="BI136"/>
  <c r="BH136"/>
  <c r="BG136"/>
  <c r="BF136"/>
  <c r="T136"/>
  <c r="R136"/>
  <c r="P136"/>
  <c r="BI134"/>
  <c r="BH134"/>
  <c r="BG134"/>
  <c r="BF134"/>
  <c r="T134"/>
  <c r="R134"/>
  <c r="P134"/>
  <c r="BI133"/>
  <c r="BH133"/>
  <c r="BG133"/>
  <c r="BF133"/>
  <c r="T133"/>
  <c r="R133"/>
  <c r="P133"/>
  <c r="BI132"/>
  <c r="BH132"/>
  <c r="BG132"/>
  <c r="BF132"/>
  <c r="T132"/>
  <c r="R132"/>
  <c r="P132"/>
  <c r="BI130"/>
  <c r="BH130"/>
  <c r="BG130"/>
  <c r="BF130"/>
  <c r="T130"/>
  <c r="R130"/>
  <c r="P130"/>
  <c r="BI128"/>
  <c r="BH128"/>
  <c r="BG128"/>
  <c r="BF128"/>
  <c r="T128"/>
  <c r="R128"/>
  <c r="P128"/>
  <c r="BI126"/>
  <c r="BH126"/>
  <c r="BG126"/>
  <c r="BF126"/>
  <c r="T126"/>
  <c r="R126"/>
  <c r="P126"/>
  <c r="BI125"/>
  <c r="BH125"/>
  <c r="BG125"/>
  <c r="BF125"/>
  <c r="T125"/>
  <c r="R125"/>
  <c r="P125"/>
  <c r="BI123"/>
  <c r="BH123"/>
  <c r="BG123"/>
  <c r="BF123"/>
  <c r="T123"/>
  <c r="R123"/>
  <c r="P123"/>
  <c r="BI121"/>
  <c r="BH121"/>
  <c r="BG121"/>
  <c r="BF121"/>
  <c r="T121"/>
  <c r="R121"/>
  <c r="P121"/>
  <c r="J117"/>
  <c r="J116"/>
  <c r="F116"/>
  <c r="F114"/>
  <c r="E112"/>
  <c r="J94"/>
  <c r="J93"/>
  <c r="F93"/>
  <c r="F91"/>
  <c r="E89"/>
  <c r="J20"/>
  <c r="E20"/>
  <c r="F117"/>
  <c r="J19"/>
  <c r="J14"/>
  <c r="J114"/>
  <c r="E7"/>
  <c r="E85"/>
  <c i="7" r="J39"/>
  <c r="J38"/>
  <c i="1" r="AY102"/>
  <c i="7" r="J37"/>
  <c i="1" r="AX102"/>
  <c i="7"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7"/>
  <c r="J116"/>
  <c r="F116"/>
  <c r="F114"/>
  <c r="E112"/>
  <c r="J94"/>
  <c r="J93"/>
  <c r="F93"/>
  <c r="F91"/>
  <c r="E89"/>
  <c r="J20"/>
  <c r="E20"/>
  <c r="F94"/>
  <c r="J19"/>
  <c r="J14"/>
  <c r="J91"/>
  <c r="E7"/>
  <c r="E108"/>
  <c i="6" r="J39"/>
  <c r="J38"/>
  <c i="1" r="AY101"/>
  <c i="6" r="J37"/>
  <c i="1" r="AX101"/>
  <c i="6" r="BI273"/>
  <c r="BH273"/>
  <c r="BG273"/>
  <c r="BF273"/>
  <c r="T273"/>
  <c r="R273"/>
  <c r="P273"/>
  <c r="BI272"/>
  <c r="BH272"/>
  <c r="BG272"/>
  <c r="BF272"/>
  <c r="T272"/>
  <c r="R272"/>
  <c r="P272"/>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1"/>
  <c r="BH231"/>
  <c r="BG231"/>
  <c r="BF231"/>
  <c r="T231"/>
  <c r="R231"/>
  <c r="P231"/>
  <c r="BI228"/>
  <c r="BH228"/>
  <c r="BG228"/>
  <c r="BF228"/>
  <c r="T228"/>
  <c r="R228"/>
  <c r="P228"/>
  <c r="BI226"/>
  <c r="BH226"/>
  <c r="BG226"/>
  <c r="BF226"/>
  <c r="T226"/>
  <c r="R226"/>
  <c r="P226"/>
  <c r="BI224"/>
  <c r="BH224"/>
  <c r="BG224"/>
  <c r="BF224"/>
  <c r="T224"/>
  <c r="R224"/>
  <c r="P224"/>
  <c r="BI221"/>
  <c r="BH221"/>
  <c r="BG221"/>
  <c r="BF221"/>
  <c r="T221"/>
  <c r="R221"/>
  <c r="P221"/>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1"/>
  <c r="BH201"/>
  <c r="BG201"/>
  <c r="BF201"/>
  <c r="T201"/>
  <c r="R201"/>
  <c r="P201"/>
  <c r="BI197"/>
  <c r="BH197"/>
  <c r="BG197"/>
  <c r="BF197"/>
  <c r="T197"/>
  <c r="R197"/>
  <c r="P197"/>
  <c r="BI194"/>
  <c r="BH194"/>
  <c r="BG194"/>
  <c r="BF194"/>
  <c r="T194"/>
  <c r="R194"/>
  <c r="P194"/>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6"/>
  <c r="BH176"/>
  <c r="BG176"/>
  <c r="BF176"/>
  <c r="T176"/>
  <c r="R176"/>
  <c r="P176"/>
  <c r="BI172"/>
  <c r="BH172"/>
  <c r="BG172"/>
  <c r="BF172"/>
  <c r="T172"/>
  <c r="R172"/>
  <c r="P172"/>
  <c r="BI169"/>
  <c r="BH169"/>
  <c r="BG169"/>
  <c r="BF169"/>
  <c r="T169"/>
  <c r="R169"/>
  <c r="P169"/>
  <c r="BI167"/>
  <c r="BH167"/>
  <c r="BG167"/>
  <c r="BF167"/>
  <c r="T167"/>
  <c r="R167"/>
  <c r="P167"/>
  <c r="BI163"/>
  <c r="BH163"/>
  <c r="BG163"/>
  <c r="BF163"/>
  <c r="T163"/>
  <c r="R163"/>
  <c r="P163"/>
  <c r="BI162"/>
  <c r="BH162"/>
  <c r="BG162"/>
  <c r="BF162"/>
  <c r="T162"/>
  <c r="R162"/>
  <c r="P162"/>
  <c r="BI160"/>
  <c r="BH160"/>
  <c r="BG160"/>
  <c r="BF160"/>
  <c r="T160"/>
  <c r="R160"/>
  <c r="P160"/>
  <c r="BI157"/>
  <c r="BH157"/>
  <c r="BG157"/>
  <c r="BF157"/>
  <c r="T157"/>
  <c r="R157"/>
  <c r="P157"/>
  <c r="BI156"/>
  <c r="BH156"/>
  <c r="BG156"/>
  <c r="BF156"/>
  <c r="T156"/>
  <c r="R156"/>
  <c r="P156"/>
  <c r="BI155"/>
  <c r="BH155"/>
  <c r="BG155"/>
  <c r="BF155"/>
  <c r="T155"/>
  <c r="R155"/>
  <c r="P155"/>
  <c r="BI152"/>
  <c r="BH152"/>
  <c r="BG152"/>
  <c r="BF152"/>
  <c r="T152"/>
  <c r="R152"/>
  <c r="P152"/>
  <c r="BI146"/>
  <c r="BH146"/>
  <c r="BG146"/>
  <c r="BF146"/>
  <c r="T146"/>
  <c r="R146"/>
  <c r="P146"/>
  <c r="BI142"/>
  <c r="BH142"/>
  <c r="BG142"/>
  <c r="BF142"/>
  <c r="T142"/>
  <c r="R142"/>
  <c r="P142"/>
  <c r="BI139"/>
  <c r="BH139"/>
  <c r="BG139"/>
  <c r="BF139"/>
  <c r="T139"/>
  <c r="R139"/>
  <c r="P139"/>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3"/>
  <c r="BH123"/>
  <c r="BG123"/>
  <c r="BF123"/>
  <c r="T123"/>
  <c r="R123"/>
  <c r="P123"/>
  <c r="BI121"/>
  <c r="BH121"/>
  <c r="BG121"/>
  <c r="BF121"/>
  <c r="T121"/>
  <c r="R121"/>
  <c r="P121"/>
  <c r="J117"/>
  <c r="J116"/>
  <c r="F116"/>
  <c r="F114"/>
  <c r="E112"/>
  <c r="J94"/>
  <c r="J93"/>
  <c r="F93"/>
  <c r="F91"/>
  <c r="E89"/>
  <c r="J20"/>
  <c r="E20"/>
  <c r="F117"/>
  <c r="J19"/>
  <c r="J14"/>
  <c r="J114"/>
  <c r="E7"/>
  <c r="E108"/>
  <c i="5" r="J39"/>
  <c r="J38"/>
  <c i="1" r="AY99"/>
  <c i="5" r="J37"/>
  <c i="1" r="AX99"/>
  <c i="5" r="BI133"/>
  <c r="BH133"/>
  <c r="BG133"/>
  <c r="BF133"/>
  <c r="T133"/>
  <c r="R133"/>
  <c r="P133"/>
  <c r="BI129"/>
  <c r="BH129"/>
  <c r="BG129"/>
  <c r="BF129"/>
  <c r="T129"/>
  <c r="R129"/>
  <c r="P129"/>
  <c r="BI127"/>
  <c r="BH127"/>
  <c r="BG127"/>
  <c r="BF127"/>
  <c r="T127"/>
  <c r="R127"/>
  <c r="P127"/>
  <c r="BI124"/>
  <c r="BH124"/>
  <c r="BG124"/>
  <c r="BF124"/>
  <c r="T124"/>
  <c r="R124"/>
  <c r="P124"/>
  <c r="BI121"/>
  <c r="BH121"/>
  <c r="BG121"/>
  <c r="BF121"/>
  <c r="T121"/>
  <c r="R121"/>
  <c r="P121"/>
  <c r="J117"/>
  <c r="J116"/>
  <c r="F116"/>
  <c r="F114"/>
  <c r="E112"/>
  <c r="J94"/>
  <c r="J93"/>
  <c r="F93"/>
  <c r="F91"/>
  <c r="E89"/>
  <c r="J20"/>
  <c r="E20"/>
  <c r="F117"/>
  <c r="J19"/>
  <c r="J14"/>
  <c r="J114"/>
  <c r="E7"/>
  <c r="E108"/>
  <c i="4" r="J39"/>
  <c r="J38"/>
  <c i="1" r="AY98"/>
  <c i="4" r="J37"/>
  <c i="1" r="AX98"/>
  <c i="4" r="BI147"/>
  <c r="BH147"/>
  <c r="BG147"/>
  <c r="BF147"/>
  <c r="T147"/>
  <c r="R147"/>
  <c r="P147"/>
  <c r="BI145"/>
  <c r="BH145"/>
  <c r="BG145"/>
  <c r="BF145"/>
  <c r="T145"/>
  <c r="R145"/>
  <c r="P145"/>
  <c r="BI143"/>
  <c r="BH143"/>
  <c r="BG143"/>
  <c r="BF143"/>
  <c r="T143"/>
  <c r="R143"/>
  <c r="P143"/>
  <c r="BI141"/>
  <c r="BH141"/>
  <c r="BG141"/>
  <c r="BF141"/>
  <c r="T141"/>
  <c r="R141"/>
  <c r="P141"/>
  <c r="BI140"/>
  <c r="BH140"/>
  <c r="BG140"/>
  <c r="BF140"/>
  <c r="T140"/>
  <c r="R140"/>
  <c r="P140"/>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J117"/>
  <c r="J116"/>
  <c r="F116"/>
  <c r="F114"/>
  <c r="E112"/>
  <c r="J94"/>
  <c r="J93"/>
  <c r="F93"/>
  <c r="F91"/>
  <c r="E89"/>
  <c r="J20"/>
  <c r="E20"/>
  <c r="F117"/>
  <c r="J19"/>
  <c r="J14"/>
  <c r="J91"/>
  <c r="E7"/>
  <c r="E108"/>
  <c i="3" r="J39"/>
  <c r="J38"/>
  <c i="1" r="AY97"/>
  <c i="3" r="J37"/>
  <c i="1" r="AX97"/>
  <c i="3"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7"/>
  <c r="J116"/>
  <c r="F116"/>
  <c r="F114"/>
  <c r="E112"/>
  <c r="J94"/>
  <c r="J93"/>
  <c r="F93"/>
  <c r="F91"/>
  <c r="E89"/>
  <c r="J20"/>
  <c r="E20"/>
  <c r="F94"/>
  <c r="J19"/>
  <c r="J14"/>
  <c r="J114"/>
  <c r="E7"/>
  <c r="E108"/>
  <c i="2" r="J39"/>
  <c r="J38"/>
  <c i="1" r="AY96"/>
  <c i="2" r="J37"/>
  <c i="1" r="AX96"/>
  <c i="2" r="BI296"/>
  <c r="BH296"/>
  <c r="BG296"/>
  <c r="BF296"/>
  <c r="T296"/>
  <c r="R296"/>
  <c r="P296"/>
  <c r="BI295"/>
  <c r="BH295"/>
  <c r="BG295"/>
  <c r="BF295"/>
  <c r="T295"/>
  <c r="R295"/>
  <c r="P295"/>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5"/>
  <c r="BH265"/>
  <c r="BG265"/>
  <c r="BF265"/>
  <c r="T265"/>
  <c r="R265"/>
  <c r="P265"/>
  <c r="BI263"/>
  <c r="BH263"/>
  <c r="BG263"/>
  <c r="BF263"/>
  <c r="T263"/>
  <c r="R263"/>
  <c r="P263"/>
  <c r="BI261"/>
  <c r="BH261"/>
  <c r="BG261"/>
  <c r="BF261"/>
  <c r="T261"/>
  <c r="R261"/>
  <c r="P261"/>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1"/>
  <c r="BH241"/>
  <c r="BG241"/>
  <c r="BF241"/>
  <c r="T241"/>
  <c r="R241"/>
  <c r="P241"/>
  <c r="BI240"/>
  <c r="BH240"/>
  <c r="BG240"/>
  <c r="BF240"/>
  <c r="T240"/>
  <c r="R240"/>
  <c r="P240"/>
  <c r="BI239"/>
  <c r="BH239"/>
  <c r="BG239"/>
  <c r="BF239"/>
  <c r="T239"/>
  <c r="R239"/>
  <c r="P239"/>
  <c r="BI237"/>
  <c r="BH237"/>
  <c r="BG237"/>
  <c r="BF237"/>
  <c r="T237"/>
  <c r="R237"/>
  <c r="P237"/>
  <c r="BI235"/>
  <c r="BH235"/>
  <c r="BG235"/>
  <c r="BF235"/>
  <c r="T235"/>
  <c r="R235"/>
  <c r="P235"/>
  <c r="BI234"/>
  <c r="BH234"/>
  <c r="BG234"/>
  <c r="BF234"/>
  <c r="T234"/>
  <c r="R234"/>
  <c r="P234"/>
  <c r="BI233"/>
  <c r="BH233"/>
  <c r="BG233"/>
  <c r="BF233"/>
  <c r="T233"/>
  <c r="R233"/>
  <c r="P233"/>
  <c r="BI231"/>
  <c r="BH231"/>
  <c r="BG231"/>
  <c r="BF231"/>
  <c r="T231"/>
  <c r="R231"/>
  <c r="P231"/>
  <c r="BI230"/>
  <c r="BH230"/>
  <c r="BG230"/>
  <c r="BF230"/>
  <c r="T230"/>
  <c r="R230"/>
  <c r="P230"/>
  <c r="BI229"/>
  <c r="BH229"/>
  <c r="BG229"/>
  <c r="BF229"/>
  <c r="T229"/>
  <c r="R229"/>
  <c r="P229"/>
  <c r="BI227"/>
  <c r="BH227"/>
  <c r="BG227"/>
  <c r="BF227"/>
  <c r="T227"/>
  <c r="R227"/>
  <c r="P227"/>
  <c r="BI225"/>
  <c r="BH225"/>
  <c r="BG225"/>
  <c r="BF225"/>
  <c r="T225"/>
  <c r="R225"/>
  <c r="P225"/>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2"/>
  <c r="BH202"/>
  <c r="BG202"/>
  <c r="BF202"/>
  <c r="T202"/>
  <c r="R202"/>
  <c r="P202"/>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7"/>
  <c r="BH187"/>
  <c r="BG187"/>
  <c r="BF187"/>
  <c r="T187"/>
  <c r="R187"/>
  <c r="P187"/>
  <c r="BI185"/>
  <c r="BH185"/>
  <c r="BG185"/>
  <c r="BF185"/>
  <c r="T185"/>
  <c r="R185"/>
  <c r="P185"/>
  <c r="BI182"/>
  <c r="BH182"/>
  <c r="BG182"/>
  <c r="BF182"/>
  <c r="T182"/>
  <c r="R182"/>
  <c r="P182"/>
  <c r="BI178"/>
  <c r="BH178"/>
  <c r="BG178"/>
  <c r="BF178"/>
  <c r="T178"/>
  <c r="R178"/>
  <c r="P178"/>
  <c r="BI177"/>
  <c r="BH177"/>
  <c r="BG177"/>
  <c r="BF177"/>
  <c r="T177"/>
  <c r="R177"/>
  <c r="P177"/>
  <c r="BI174"/>
  <c r="BH174"/>
  <c r="BG174"/>
  <c r="BF174"/>
  <c r="T174"/>
  <c r="R174"/>
  <c r="P174"/>
  <c r="BI172"/>
  <c r="BH172"/>
  <c r="BG172"/>
  <c r="BF172"/>
  <c r="T172"/>
  <c r="R172"/>
  <c r="P172"/>
  <c r="BI167"/>
  <c r="BH167"/>
  <c r="BG167"/>
  <c r="BF167"/>
  <c r="T167"/>
  <c r="R167"/>
  <c r="P167"/>
  <c r="BI159"/>
  <c r="BH159"/>
  <c r="BG159"/>
  <c r="BF159"/>
  <c r="T159"/>
  <c r="R159"/>
  <c r="P159"/>
  <c r="BI153"/>
  <c r="BH153"/>
  <c r="BG153"/>
  <c r="BF153"/>
  <c r="T153"/>
  <c r="R153"/>
  <c r="P153"/>
  <c r="BI145"/>
  <c r="BH145"/>
  <c r="BG145"/>
  <c r="BF145"/>
  <c r="T145"/>
  <c r="R145"/>
  <c r="P145"/>
  <c r="BI141"/>
  <c r="BH141"/>
  <c r="BG141"/>
  <c r="BF141"/>
  <c r="T141"/>
  <c r="R141"/>
  <c r="P141"/>
  <c r="BI139"/>
  <c r="BH139"/>
  <c r="BG139"/>
  <c r="BF139"/>
  <c r="T139"/>
  <c r="R139"/>
  <c r="P139"/>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3"/>
  <c r="BH123"/>
  <c r="BG123"/>
  <c r="BF123"/>
  <c r="T123"/>
  <c r="R123"/>
  <c r="P123"/>
  <c r="BI121"/>
  <c r="BH121"/>
  <c r="BG121"/>
  <c r="BF121"/>
  <c r="T121"/>
  <c r="R121"/>
  <c r="P121"/>
  <c r="J117"/>
  <c r="J116"/>
  <c r="F116"/>
  <c r="F114"/>
  <c r="E112"/>
  <c r="J94"/>
  <c r="J93"/>
  <c r="F93"/>
  <c r="F91"/>
  <c r="E89"/>
  <c r="J20"/>
  <c r="E20"/>
  <c r="F117"/>
  <c r="J19"/>
  <c r="J14"/>
  <c r="J114"/>
  <c r="E7"/>
  <c r="E108"/>
  <c i="1" r="L90"/>
  <c r="AM90"/>
  <c r="AM89"/>
  <c r="L89"/>
  <c r="AM87"/>
  <c r="L87"/>
  <c r="L85"/>
  <c r="L84"/>
  <c i="2" r="J190"/>
  <c r="BK174"/>
  <c r="BK167"/>
  <c r="BK153"/>
  <c r="J141"/>
  <c r="J137"/>
  <c r="J131"/>
  <c r="BK125"/>
  <c r="BK121"/>
  <c i="1" r="AS105"/>
  <c i="2" r="J294"/>
  <c r="J290"/>
  <c r="BK282"/>
  <c r="J280"/>
  <c r="J278"/>
  <c r="J274"/>
  <c i="3" r="BK150"/>
  <c r="BK144"/>
  <c r="BK141"/>
  <c r="J136"/>
  <c r="J132"/>
  <c r="BK124"/>
  <c r="J154"/>
  <c r="BK135"/>
  <c r="J128"/>
  <c r="BK121"/>
  <c r="BK154"/>
  <c r="J150"/>
  <c r="J144"/>
  <c r="J140"/>
  <c r="BK137"/>
  <c r="J130"/>
  <c r="BK134"/>
  <c r="BK126"/>
  <c i="4" r="J143"/>
  <c r="BK147"/>
  <c r="BK137"/>
  <c r="J127"/>
  <c r="BK127"/>
  <c r="J147"/>
  <c r="J137"/>
  <c r="J121"/>
  <c i="5" r="J124"/>
  <c r="BK127"/>
  <c r="BK129"/>
  <c i="6" r="J265"/>
  <c r="J249"/>
  <c r="J239"/>
  <c r="J224"/>
  <c r="J210"/>
  <c r="J197"/>
  <c r="J176"/>
  <c r="BK157"/>
  <c r="BK139"/>
  <c r="BK257"/>
  <c r="BK249"/>
  <c r="J238"/>
  <c r="BK224"/>
  <c r="BK190"/>
  <c r="BK167"/>
  <c r="J155"/>
  <c r="J121"/>
  <c r="J255"/>
  <c r="BK242"/>
  <c r="BK218"/>
  <c r="J208"/>
  <c r="BK197"/>
  <c r="J188"/>
  <c r="J186"/>
  <c r="BK183"/>
  <c r="J180"/>
  <c r="BK176"/>
  <c r="BK169"/>
  <c r="J160"/>
  <c r="BK152"/>
  <c r="J142"/>
  <c r="BK134"/>
  <c r="BK128"/>
  <c r="BK123"/>
  <c r="BK121"/>
  <c r="BK273"/>
  <c r="BK271"/>
  <c r="J267"/>
  <c r="J261"/>
  <c r="BK247"/>
  <c r="J241"/>
  <c r="BK214"/>
  <c r="BK205"/>
  <c r="BK172"/>
  <c r="J163"/>
  <c r="BK137"/>
  <c r="J123"/>
  <c i="7" r="J156"/>
  <c r="BK144"/>
  <c r="J141"/>
  <c r="J137"/>
  <c r="BK134"/>
  <c r="BK130"/>
  <c r="J158"/>
  <c r="J154"/>
  <c r="J151"/>
  <c r="BK147"/>
  <c r="BK143"/>
  <c r="J139"/>
  <c r="J134"/>
  <c r="BK129"/>
  <c r="BK126"/>
  <c r="BK125"/>
  <c r="BK121"/>
  <c r="BK155"/>
  <c r="BK154"/>
  <c r="BK150"/>
  <c r="J147"/>
  <c r="J124"/>
  <c r="J123"/>
  <c r="J122"/>
  <c r="J155"/>
  <c r="J153"/>
  <c r="J149"/>
  <c r="BK145"/>
  <c r="BK141"/>
  <c r="BK137"/>
  <c r="J132"/>
  <c r="J130"/>
  <c r="J127"/>
  <c r="J125"/>
  <c r="BK123"/>
  <c i="8" r="BK128"/>
  <c r="J140"/>
  <c r="J134"/>
  <c r="J128"/>
  <c r="J121"/>
  <c r="BK134"/>
  <c r="BK126"/>
  <c r="BK121"/>
  <c i="9" r="BK124"/>
  <c r="J121"/>
  <c r="J124"/>
  <c i="10" r="BK226"/>
  <c r="BK220"/>
  <c r="BK216"/>
  <c r="BK212"/>
  <c r="J195"/>
  <c r="BK179"/>
  <c r="BK162"/>
  <c r="BK143"/>
  <c r="J132"/>
  <c r="J124"/>
  <c r="J228"/>
  <c r="BK225"/>
  <c r="BK218"/>
  <c r="BK207"/>
  <c r="J198"/>
  <c r="BK182"/>
  <c r="BK166"/>
  <c r="BK164"/>
  <c r="BK157"/>
  <c r="BK135"/>
  <c r="BK124"/>
  <c r="J200"/>
  <c r="J164"/>
  <c r="BK138"/>
  <c r="BK228"/>
  <c r="BK221"/>
  <c r="J204"/>
  <c r="BK202"/>
  <c r="BK186"/>
  <c r="J172"/>
  <c r="J167"/>
  <c r="J161"/>
  <c r="J151"/>
  <c r="J135"/>
  <c r="J121"/>
  <c i="11" r="BK152"/>
  <c r="J149"/>
  <c r="J146"/>
  <c r="BK135"/>
  <c r="J132"/>
  <c r="BK124"/>
  <c r="J153"/>
  <c r="BK146"/>
  <c r="J144"/>
  <c r="J141"/>
  <c r="BK137"/>
  <c r="J133"/>
  <c r="J129"/>
  <c r="BK126"/>
  <c r="J123"/>
  <c r="J121"/>
  <c r="BK150"/>
  <c r="J142"/>
  <c r="J139"/>
  <c r="J134"/>
  <c r="J128"/>
  <c r="J127"/>
  <c r="BK122"/>
  <c r="BK154"/>
  <c r="J150"/>
  <c r="J145"/>
  <c r="BK142"/>
  <c r="BK139"/>
  <c r="J137"/>
  <c r="J135"/>
  <c r="BK132"/>
  <c r="J130"/>
  <c r="J126"/>
  <c r="BK121"/>
  <c i="12" r="BK139"/>
  <c r="J133"/>
  <c r="BK123"/>
  <c r="J121"/>
  <c r="BK125"/>
  <c r="J123"/>
  <c r="J139"/>
  <c r="BK137"/>
  <c r="J135"/>
  <c r="BK131"/>
  <c r="BK129"/>
  <c r="J127"/>
  <c r="BK121"/>
  <c r="BK135"/>
  <c r="BK133"/>
  <c r="BK132"/>
  <c r="J129"/>
  <c r="BK127"/>
  <c i="13" r="BK133"/>
  <c r="J127"/>
  <c r="BK121"/>
  <c r="BK129"/>
  <c r="J121"/>
  <c i="14" r="J279"/>
  <c r="BK263"/>
  <c r="BK255"/>
  <c r="J243"/>
  <c r="J238"/>
  <c r="J213"/>
  <c r="J203"/>
  <c r="J194"/>
  <c r="BK179"/>
  <c r="J164"/>
  <c r="J160"/>
  <c r="J135"/>
  <c r="BK129"/>
  <c r="BK280"/>
  <c r="BK278"/>
  <c r="J272"/>
  <c r="J255"/>
  <c r="BK249"/>
  <c r="BK243"/>
  <c r="BK240"/>
  <c r="BK238"/>
  <c r="BK233"/>
  <c r="BK227"/>
  <c r="BK217"/>
  <c r="J200"/>
  <c r="J186"/>
  <c r="J172"/>
  <c r="BK167"/>
  <c r="J161"/>
  <c r="BK138"/>
  <c r="BK135"/>
  <c r="BK126"/>
  <c r="BK279"/>
  <c r="J275"/>
  <c r="J266"/>
  <c r="J253"/>
  <c r="J249"/>
  <c r="J241"/>
  <c r="BK236"/>
  <c r="BK231"/>
  <c r="BK224"/>
  <c r="BK219"/>
  <c r="BK207"/>
  <c r="BK203"/>
  <c r="BK198"/>
  <c r="BK192"/>
  <c r="BK175"/>
  <c r="J166"/>
  <c r="BK161"/>
  <c r="BK150"/>
  <c r="J138"/>
  <c r="J129"/>
  <c r="J124"/>
  <c r="J263"/>
  <c r="J259"/>
  <c r="BK253"/>
  <c r="BK242"/>
  <c r="J236"/>
  <c r="BK229"/>
  <c r="J219"/>
  <c r="BK210"/>
  <c r="J190"/>
  <c r="BK166"/>
  <c r="J140"/>
  <c i="15" r="J150"/>
  <c r="BK142"/>
  <c r="J134"/>
  <c r="BK128"/>
  <c r="J126"/>
  <c r="J123"/>
  <c r="J160"/>
  <c r="BK155"/>
  <c r="BK152"/>
  <c r="BK150"/>
  <c r="BK147"/>
  <c r="BK145"/>
  <c r="J143"/>
  <c r="BK141"/>
  <c r="J136"/>
  <c r="J125"/>
  <c r="BK122"/>
  <c r="BK159"/>
  <c r="BK154"/>
  <c r="J151"/>
  <c r="J148"/>
  <c r="J141"/>
  <c r="BK138"/>
  <c r="J135"/>
  <c r="J132"/>
  <c r="J130"/>
  <c r="J128"/>
  <c r="BK123"/>
  <c r="J154"/>
  <c r="BK148"/>
  <c r="BK146"/>
  <c r="J140"/>
  <c r="J138"/>
  <c r="BK134"/>
  <c r="BK133"/>
  <c r="BK127"/>
  <c i="16" r="BK135"/>
  <c r="J132"/>
  <c r="BK125"/>
  <c r="J135"/>
  <c r="BK131"/>
  <c r="J121"/>
  <c r="BK129"/>
  <c r="BK139"/>
  <c r="BK133"/>
  <c r="J131"/>
  <c r="J125"/>
  <c i="17" r="BK129"/>
  <c r="BK121"/>
  <c r="J129"/>
  <c r="BK133"/>
  <c r="J124"/>
  <c i="18" r="J120"/>
  <c r="BK119"/>
  <c r="BK126"/>
  <c r="J119"/>
  <c i="2" r="BK274"/>
  <c r="BK270"/>
  <c r="J268"/>
  <c r="BK261"/>
  <c r="J258"/>
  <c r="BK254"/>
  <c r="J252"/>
  <c r="BK248"/>
  <c r="J246"/>
  <c r="BK242"/>
  <c r="BK240"/>
  <c r="J239"/>
  <c r="BK235"/>
  <c r="BK234"/>
  <c r="J233"/>
  <c r="BK230"/>
  <c r="J229"/>
  <c r="BK225"/>
  <c r="J224"/>
  <c r="BK220"/>
  <c r="J216"/>
  <c r="BK212"/>
  <c r="J210"/>
  <c r="BK205"/>
  <c r="J202"/>
  <c r="BK196"/>
  <c r="BK192"/>
  <c r="BK187"/>
  <c r="J185"/>
  <c r="J178"/>
  <c r="J174"/>
  <c r="J167"/>
  <c r="J153"/>
  <c r="BK141"/>
  <c r="BK137"/>
  <c r="BK131"/>
  <c r="J128"/>
  <c r="J123"/>
  <c i="1" r="AS100"/>
  <c i="2" r="BK284"/>
  <c r="J295"/>
  <c r="J292"/>
  <c r="J286"/>
  <c r="BK280"/>
  <c r="BK278"/>
  <c r="BK272"/>
  <c i="3" r="J153"/>
  <c r="BK147"/>
  <c r="J142"/>
  <c r="J137"/>
  <c r="BK130"/>
  <c r="J121"/>
  <c r="J151"/>
  <c r="BK139"/>
  <c r="J129"/>
  <c r="J123"/>
  <c r="BK156"/>
  <c r="J152"/>
  <c r="J149"/>
  <c r="J143"/>
  <c r="J139"/>
  <c r="BK132"/>
  <c r="J126"/>
  <c r="BK129"/>
  <c r="J122"/>
  <c i="4" r="BK141"/>
  <c r="J129"/>
  <c r="BK135"/>
  <c r="BK140"/>
  <c r="J125"/>
  <c r="BK143"/>
  <c r="J133"/>
  <c i="5" r="J127"/>
  <c r="J121"/>
  <c r="F36"/>
  <c i="6" r="BK216"/>
  <c r="BK208"/>
  <c r="J194"/>
  <c r="BK180"/>
  <c r="BK160"/>
  <c r="BK142"/>
  <c r="J263"/>
  <c r="J251"/>
  <c r="BK240"/>
  <c r="BK235"/>
  <c r="BK212"/>
  <c r="J183"/>
  <c r="BK156"/>
  <c r="J128"/>
  <c r="BK265"/>
  <c r="BK251"/>
  <c r="BK237"/>
  <c r="J235"/>
  <c r="J228"/>
  <c i="2" r="J272"/>
  <c r="BK268"/>
  <c r="J265"/>
  <c r="J263"/>
  <c r="BK258"/>
  <c r="J256"/>
  <c r="BK252"/>
  <c r="J250"/>
  <c r="BK246"/>
  <c r="J244"/>
  <c r="BK241"/>
  <c r="J240"/>
  <c r="BK237"/>
  <c r="J235"/>
  <c r="BK233"/>
  <c r="J231"/>
  <c r="BK229"/>
  <c r="J227"/>
  <c r="BK224"/>
  <c r="J222"/>
  <c r="BK218"/>
  <c r="BK216"/>
  <c r="J214"/>
  <c r="BK210"/>
  <c r="J208"/>
  <c r="BK202"/>
  <c r="J198"/>
  <c r="BK194"/>
  <c r="J192"/>
  <c r="J187"/>
  <c r="BK182"/>
  <c r="BK178"/>
  <c r="J177"/>
  <c r="J172"/>
  <c r="J159"/>
  <c r="J145"/>
  <c r="J139"/>
  <c r="J134"/>
  <c r="BK128"/>
  <c r="BK123"/>
  <c i="1" r="AS110"/>
  <c i="2" r="BK286"/>
  <c r="BK295"/>
  <c r="BK292"/>
  <c r="BK288"/>
  <c r="J282"/>
  <c r="J288"/>
  <c r="J276"/>
  <c i="3" r="BK152"/>
  <c r="J146"/>
  <c r="BK143"/>
  <c r="J138"/>
  <c r="J133"/>
  <c r="J127"/>
  <c r="BK155"/>
  <c r="J147"/>
  <c r="BK133"/>
  <c r="J124"/>
  <c r="J155"/>
  <c r="BK148"/>
  <c r="BK145"/>
  <c r="J141"/>
  <c r="BK136"/>
  <c r="BK127"/>
  <c r="J131"/>
  <c r="BK123"/>
  <c i="4" r="J145"/>
  <c r="J135"/>
  <c r="J141"/>
  <c r="BK133"/>
  <c r="BK131"/>
  <c r="J123"/>
  <c r="J140"/>
  <c r="BK125"/>
  <c i="5" r="J133"/>
  <c r="J129"/>
  <c r="BK133"/>
  <c i="6" r="J271"/>
  <c r="BK261"/>
  <c r="BK245"/>
  <c r="BK238"/>
  <c r="J226"/>
  <c r="J214"/>
  <c r="J205"/>
  <c r="J190"/>
  <c r="BK162"/>
  <c r="BK146"/>
  <c r="BK272"/>
  <c r="BK253"/>
  <c r="J243"/>
  <c r="BK231"/>
  <c r="BK188"/>
  <c r="J162"/>
  <c r="J272"/>
  <c r="J259"/>
  <c r="BK241"/>
  <c r="BK233"/>
  <c r="BK221"/>
  <c r="J157"/>
  <c r="J131"/>
  <c r="BK243"/>
  <c r="J233"/>
  <c r="BK226"/>
  <c r="BK194"/>
  <c r="J167"/>
  <c r="J146"/>
  <c r="J134"/>
  <c i="7" r="BK158"/>
  <c r="BK151"/>
  <c r="BK148"/>
  <c r="J140"/>
  <c r="BK136"/>
  <c r="J133"/>
  <c r="J129"/>
  <c r="BK156"/>
  <c r="BK152"/>
  <c r="J148"/>
  <c r="J145"/>
  <c r="J142"/>
  <c r="J136"/>
  <c r="BK131"/>
  <c r="J128"/>
  <c i="8" r="J125"/>
  <c r="BK138"/>
  <c r="J130"/>
  <c r="BK125"/>
  <c r="BK140"/>
  <c r="BK132"/>
  <c r="J133"/>
  <c i="9" r="J129"/>
  <c r="BK129"/>
  <c r="BK121"/>
  <c i="10" r="BK224"/>
  <c r="J218"/>
  <c r="BK214"/>
  <c r="BK200"/>
  <c r="J188"/>
  <c r="J175"/>
  <c r="BK161"/>
  <c r="BK140"/>
  <c r="BK129"/>
  <c r="BK229"/>
  <c r="J226"/>
  <c r="J221"/>
  <c r="BK209"/>
  <c r="J202"/>
  <c r="J186"/>
  <c r="J160"/>
  <c r="BK147"/>
  <c r="J129"/>
  <c r="BK121"/>
  <c r="BK227"/>
  <c r="J224"/>
  <c r="BK223"/>
  <c r="BK222"/>
  <c r="J216"/>
  <c r="J207"/>
  <c r="BK198"/>
  <c r="BK188"/>
  <c r="BK167"/>
  <c r="J166"/>
  <c r="BK151"/>
  <c r="J147"/>
  <c r="J143"/>
  <c r="BK132"/>
  <c r="J225"/>
  <c r="J220"/>
  <c r="J212"/>
  <c r="BK195"/>
  <c r="BK175"/>
  <c r="J170"/>
  <c r="J162"/>
  <c r="BK160"/>
  <c r="J140"/>
  <c r="BK126"/>
  <c i="11" r="J154"/>
  <c r="BK151"/>
  <c r="BK148"/>
  <c r="BK136"/>
  <c r="BK134"/>
  <c r="BK127"/>
  <c r="BK123"/>
  <c r="J148"/>
  <c r="BK145"/>
  <c r="J143"/>
  <c r="BK140"/>
  <c r="J136"/>
  <c r="BK130"/>
  <c r="BK128"/>
  <c r="BK125"/>
  <c r="J122"/>
  <c r="J155"/>
  <c r="BK153"/>
  <c r="J152"/>
  <c r="BK147"/>
  <c r="J140"/>
  <c r="BK138"/>
  <c r="BK131"/>
  <c r="J125"/>
  <c r="BK155"/>
  <c r="J151"/>
  <c r="BK149"/>
  <c r="J147"/>
  <c r="BK144"/>
  <c r="BK143"/>
  <c r="BK141"/>
  <c r="J138"/>
  <c r="BK133"/>
  <c r="J131"/>
  <c r="BK129"/>
  <c r="J124"/>
  <c i="12" r="J137"/>
  <c r="J132"/>
  <c r="J131"/>
  <c r="J125"/>
  <c i="13" r="J129"/>
  <c r="J124"/>
  <c r="J133"/>
  <c r="BK127"/>
  <c r="BK124"/>
  <c i="14" r="BK272"/>
  <c r="BK266"/>
  <c r="BK259"/>
  <c r="BK247"/>
  <c r="J242"/>
  <c r="J215"/>
  <c r="J210"/>
  <c r="J198"/>
  <c r="BK186"/>
  <c r="J170"/>
  <c r="J162"/>
  <c r="J157"/>
  <c r="J146"/>
  <c r="BK124"/>
  <c r="J280"/>
  <c r="BK275"/>
  <c r="J257"/>
  <c r="BK251"/>
  <c r="J247"/>
  <c r="BK241"/>
  <c r="J239"/>
  <c r="BK237"/>
  <c r="J229"/>
  <c r="J224"/>
  <c r="BK215"/>
  <c r="BK190"/>
  <c r="J183"/>
  <c r="BK170"/>
  <c r="BK164"/>
  <c r="BK160"/>
  <c r="J142"/>
  <c r="BK140"/>
  <c r="J132"/>
  <c r="BK121"/>
  <c r="J278"/>
  <c r="BK269"/>
  <c r="BK261"/>
  <c r="J251"/>
  <c r="J245"/>
  <c r="J240"/>
  <c r="BK239"/>
  <c r="J233"/>
  <c r="J227"/>
  <c r="J222"/>
  <c r="BK213"/>
  <c r="J207"/>
  <c r="BK200"/>
  <c r="BK194"/>
  <c r="BK183"/>
  <c r="J179"/>
  <c r="BK172"/>
  <c r="BK162"/>
  <c r="BK157"/>
  <c r="BK146"/>
  <c r="BK132"/>
  <c r="J126"/>
  <c r="J269"/>
  <c r="J261"/>
  <c r="BK257"/>
  <c r="BK245"/>
  <c r="J237"/>
  <c r="J231"/>
  <c r="BK222"/>
  <c r="J217"/>
  <c r="J192"/>
  <c r="J175"/>
  <c r="J167"/>
  <c r="J150"/>
  <c r="BK142"/>
  <c r="J121"/>
  <c i="15" r="J159"/>
  <c r="J158"/>
  <c r="J157"/>
  <c r="J156"/>
  <c r="J155"/>
  <c r="BK144"/>
  <c r="BK137"/>
  <c r="BK130"/>
  <c r="BK129"/>
  <c r="J127"/>
  <c r="BK125"/>
  <c r="BK121"/>
  <c r="BK157"/>
  <c r="BK156"/>
  <c r="J153"/>
  <c r="BK151"/>
  <c r="J149"/>
  <c r="J146"/>
  <c r="J144"/>
  <c r="J142"/>
  <c r="BK140"/>
  <c r="BK132"/>
  <c r="J124"/>
  <c r="BK160"/>
  <c r="BK158"/>
  <c r="BK153"/>
  <c r="BK149"/>
  <c r="BK143"/>
  <c r="J139"/>
  <c r="J137"/>
  <c r="J133"/>
  <c r="BK131"/>
  <c r="J129"/>
  <c r="BK124"/>
  <c r="J122"/>
  <c r="J152"/>
  <c r="J147"/>
  <c r="J145"/>
  <c r="BK139"/>
  <c r="BK136"/>
  <c r="BK135"/>
  <c r="J131"/>
  <c r="BK126"/>
  <c r="J121"/>
  <c i="16" r="J139"/>
  <c r="J133"/>
  <c r="J127"/>
  <c r="BK121"/>
  <c r="BK127"/>
  <c r="BK137"/>
  <c r="J123"/>
  <c r="J137"/>
  <c r="BK132"/>
  <c r="J129"/>
  <c r="BK123"/>
  <c i="17" r="BK124"/>
  <c r="J133"/>
  <c r="BK127"/>
  <c r="J127"/>
  <c r="J121"/>
  <c i="18" r="J126"/>
  <c r="BK117"/>
  <c r="J117"/>
  <c r="BK120"/>
  <c i="2" r="BK296"/>
  <c r="J270"/>
  <c r="BK265"/>
  <c r="BK263"/>
  <c r="J261"/>
  <c r="BK256"/>
  <c r="J254"/>
  <c r="BK250"/>
  <c r="J248"/>
  <c r="BK244"/>
  <c r="J242"/>
  <c r="J241"/>
  <c r="BK239"/>
  <c r="J237"/>
  <c r="J234"/>
  <c r="BK231"/>
  <c r="J230"/>
  <c r="BK227"/>
  <c r="J225"/>
  <c r="BK222"/>
  <c r="J220"/>
  <c r="J218"/>
  <c r="BK214"/>
  <c r="J212"/>
  <c r="BK208"/>
  <c r="J205"/>
  <c r="BK198"/>
  <c r="J196"/>
  <c r="J194"/>
  <c r="BK190"/>
  <c r="BK185"/>
  <c r="J182"/>
  <c r="BK177"/>
  <c r="BK172"/>
  <c r="BK159"/>
  <c r="BK145"/>
  <c r="BK139"/>
  <c r="BK134"/>
  <c r="J125"/>
  <c r="J121"/>
  <c i="1" r="AS95"/>
  <c i="2" r="J296"/>
  <c r="BK294"/>
  <c r="BK290"/>
  <c r="J284"/>
  <c r="BK276"/>
  <c i="3" r="J156"/>
  <c r="J148"/>
  <c r="J145"/>
  <c r="BK140"/>
  <c r="J135"/>
  <c r="J125"/>
  <c r="BK157"/>
  <c r="BK149"/>
  <c r="J134"/>
  <c r="BK125"/>
  <c r="J157"/>
  <c r="BK153"/>
  <c r="BK151"/>
  <c r="BK146"/>
  <c r="BK142"/>
  <c r="BK138"/>
  <c r="BK131"/>
  <c r="BK122"/>
  <c r="BK128"/>
  <c i="4" r="J139"/>
  <c r="BK145"/>
  <c r="J131"/>
  <c r="BK129"/>
  <c r="BK121"/>
  <c r="BK139"/>
  <c r="BK123"/>
  <c i="5" r="BK121"/>
  <c r="BK124"/>
  <c i="6" r="BK269"/>
  <c r="J257"/>
  <c r="J242"/>
  <c r="J236"/>
  <c r="J218"/>
  <c r="J212"/>
  <c r="J201"/>
  <c r="BK186"/>
  <c r="J172"/>
  <c r="J156"/>
  <c r="J125"/>
  <c r="BK255"/>
  <c r="J247"/>
  <c r="J237"/>
  <c r="J216"/>
  <c r="BK201"/>
  <c r="BK163"/>
  <c r="J152"/>
  <c r="BK267"/>
  <c r="J253"/>
  <c r="J240"/>
  <c r="BK236"/>
  <c r="J231"/>
  <c r="J137"/>
  <c r="BK125"/>
  <c r="J273"/>
  <c r="J269"/>
  <c r="BK263"/>
  <c r="BK259"/>
  <c r="J245"/>
  <c r="BK239"/>
  <c r="BK228"/>
  <c r="J221"/>
  <c r="BK210"/>
  <c r="J169"/>
  <c r="BK155"/>
  <c r="J139"/>
  <c r="BK131"/>
  <c i="7" r="BK157"/>
  <c r="BK149"/>
  <c r="BK142"/>
  <c r="BK139"/>
  <c r="BK135"/>
  <c r="BK132"/>
  <c r="BK122"/>
  <c r="J157"/>
  <c r="BK153"/>
  <c r="J150"/>
  <c r="BK146"/>
  <c r="BK140"/>
  <c r="J138"/>
  <c r="BK133"/>
  <c r="BK127"/>
  <c r="J144"/>
  <c r="J152"/>
  <c r="J146"/>
  <c r="J143"/>
  <c r="BK138"/>
  <c r="J135"/>
  <c r="J131"/>
  <c r="BK128"/>
  <c r="J126"/>
  <c r="BK124"/>
  <c r="J121"/>
  <c i="8" r="BK133"/>
  <c r="J123"/>
  <c r="J136"/>
  <c r="J132"/>
  <c r="J126"/>
  <c r="J138"/>
  <c r="BK130"/>
  <c r="BK136"/>
  <c r="BK123"/>
  <c i="9" r="BK127"/>
  <c r="J127"/>
  <c i="10" r="J229"/>
  <c r="J222"/>
  <c r="J209"/>
  <c r="BK191"/>
  <c r="J182"/>
  <c r="BK170"/>
  <c r="J157"/>
  <c r="J138"/>
  <c r="J126"/>
  <c r="J227"/>
  <c r="J223"/>
  <c r="J214"/>
  <c r="BK204"/>
  <c r="J191"/>
  <c r="J179"/>
  <c r="BK172"/>
  <c i="2" l="1" r="BK120"/>
  <c r="J120"/>
  <c i="3" r="R120"/>
  <c i="4" r="BK120"/>
  <c r="J120"/>
  <c r="J98"/>
  <c i="5" r="P120"/>
  <c i="1" r="AU99"/>
  <c i="6" r="R120"/>
  <c i="7" r="BK120"/>
  <c r="J120"/>
  <c r="J98"/>
  <c i="8" r="T120"/>
  <c i="9" r="BK120"/>
  <c r="J120"/>
  <c r="J98"/>
  <c i="10" r="R120"/>
  <c i="11" r="T120"/>
  <c i="12" r="T120"/>
  <c i="13" r="P120"/>
  <c i="1" r="AU109"/>
  <c i="14" r="BK120"/>
  <c r="J120"/>
  <c i="15" r="BK120"/>
  <c r="J120"/>
  <c r="J98"/>
  <c i="16" r="BK120"/>
  <c r="J120"/>
  <c r="J98"/>
  <c i="17" r="BK120"/>
  <c r="J120"/>
  <c r="J98"/>
  <c i="18" r="BK116"/>
  <c r="J116"/>
  <c r="J96"/>
  <c i="2" r="P120"/>
  <c i="1" r="AU96"/>
  <c i="3" r="BK120"/>
  <c r="J120"/>
  <c r="J98"/>
  <c i="4" r="R120"/>
  <c i="5" r="R120"/>
  <c i="6" r="P120"/>
  <c i="1" r="AU101"/>
  <c i="7" r="R120"/>
  <c i="8" r="R120"/>
  <c i="9" r="P120"/>
  <c i="1" r="AU104"/>
  <c i="10" r="T120"/>
  <c i="11" r="BK120"/>
  <c r="J120"/>
  <c r="J98"/>
  <c i="12" r="P120"/>
  <c i="1" r="AU108"/>
  <c i="13" r="BK120"/>
  <c r="J120"/>
  <c r="J98"/>
  <c i="14" r="R120"/>
  <c i="15" r="R120"/>
  <c i="16" r="R120"/>
  <c i="17" r="T120"/>
  <c i="18" r="P116"/>
  <c i="1" r="AU115"/>
  <c i="2" r="R120"/>
  <c i="3" r="T120"/>
  <c i="4" r="P120"/>
  <c i="1" r="AU98"/>
  <c i="5" r="T120"/>
  <c i="6" r="BK120"/>
  <c r="J120"/>
  <c i="7" r="P120"/>
  <c i="1" r="AU102"/>
  <c i="8" r="P120"/>
  <c i="1" r="AU103"/>
  <c i="9" r="R120"/>
  <c i="10" r="P120"/>
  <c i="1" r="AU106"/>
  <c i="11" r="R120"/>
  <c i="12" r="BK120"/>
  <c r="J120"/>
  <c i="13" r="T120"/>
  <c i="14" r="P120"/>
  <c i="1" r="AU111"/>
  <c i="15" r="T120"/>
  <c i="16" r="P120"/>
  <c i="1" r="AU113"/>
  <c i="17" r="P120"/>
  <c i="1" r="AU114"/>
  <c i="18" r="R116"/>
  <c i="2" r="T120"/>
  <c i="3" r="P120"/>
  <c i="1" r="AU97"/>
  <c i="4" r="T120"/>
  <c i="5" r="BK120"/>
  <c r="J120"/>
  <c r="J98"/>
  <c i="6" r="T120"/>
  <c i="7" r="T120"/>
  <c i="8" r="BK120"/>
  <c r="J120"/>
  <c r="J98"/>
  <c i="9" r="T120"/>
  <c i="10" r="BK120"/>
  <c r="J120"/>
  <c i="11" r="P120"/>
  <c i="1" r="AU107"/>
  <c i="12" r="R120"/>
  <c i="13" r="R120"/>
  <c i="14" r="T120"/>
  <c i="15" r="P120"/>
  <c i="1" r="AU112"/>
  <c i="16" r="T120"/>
  <c i="17" r="R120"/>
  <c i="18" r="T116"/>
  <c r="E85"/>
  <c r="J89"/>
  <c r="F113"/>
  <c r="BE117"/>
  <c r="BE120"/>
  <c r="BE119"/>
  <c r="BE126"/>
  <c i="17" r="E85"/>
  <c r="BE127"/>
  <c r="J114"/>
  <c r="F117"/>
  <c r="BE121"/>
  <c r="BE129"/>
  <c r="BE124"/>
  <c r="BE133"/>
  <c i="16" r="E85"/>
  <c r="F117"/>
  <c r="BE121"/>
  <c r="BE123"/>
  <c r="BE131"/>
  <c r="BE137"/>
  <c r="BE125"/>
  <c r="BE127"/>
  <c r="BE132"/>
  <c r="BE133"/>
  <c r="J91"/>
  <c r="BE129"/>
  <c r="BE135"/>
  <c r="BE139"/>
  <c i="15" r="F94"/>
  <c r="BE124"/>
  <c r="BE129"/>
  <c r="BE143"/>
  <c r="BE149"/>
  <c r="BE151"/>
  <c r="BE152"/>
  <c r="BE153"/>
  <c r="BE155"/>
  <c r="BE156"/>
  <c r="BE159"/>
  <c i="14" r="J98"/>
  <c i="15" r="E85"/>
  <c r="J114"/>
  <c r="BE122"/>
  <c r="BE123"/>
  <c r="BE125"/>
  <c r="BE126"/>
  <c r="BE131"/>
  <c r="BE140"/>
  <c r="BE141"/>
  <c r="BE142"/>
  <c r="BE146"/>
  <c r="BE150"/>
  <c r="BE157"/>
  <c r="BE127"/>
  <c r="BE128"/>
  <c r="BE133"/>
  <c r="BE134"/>
  <c r="BE137"/>
  <c r="BE138"/>
  <c r="BE144"/>
  <c r="BE154"/>
  <c r="BE158"/>
  <c r="BE121"/>
  <c r="BE130"/>
  <c r="BE132"/>
  <c r="BE135"/>
  <c r="BE136"/>
  <c r="BE139"/>
  <c r="BE145"/>
  <c r="BE147"/>
  <c r="BE148"/>
  <c r="BE160"/>
  <c i="14" r="E108"/>
  <c r="J114"/>
  <c r="BE121"/>
  <c r="BE124"/>
  <c r="BE129"/>
  <c r="BE140"/>
  <c r="BE146"/>
  <c r="BE161"/>
  <c r="BE164"/>
  <c r="BE167"/>
  <c r="BE213"/>
  <c r="BE224"/>
  <c r="BE238"/>
  <c r="BE239"/>
  <c r="BE240"/>
  <c r="BE243"/>
  <c r="BE245"/>
  <c r="BE247"/>
  <c r="BE249"/>
  <c r="BE266"/>
  <c r="BE272"/>
  <c r="BE275"/>
  <c r="F117"/>
  <c r="BE132"/>
  <c r="BE160"/>
  <c r="BE166"/>
  <c r="BE170"/>
  <c r="BE172"/>
  <c r="BE190"/>
  <c r="BE194"/>
  <c r="BE203"/>
  <c r="BE210"/>
  <c r="BE215"/>
  <c r="BE227"/>
  <c r="BE229"/>
  <c r="BE237"/>
  <c r="BE255"/>
  <c r="BE259"/>
  <c r="BE135"/>
  <c r="BE138"/>
  <c r="BE142"/>
  <c r="BE150"/>
  <c r="BE157"/>
  <c r="BE179"/>
  <c r="BE186"/>
  <c r="BE217"/>
  <c r="BE222"/>
  <c r="BE231"/>
  <c r="BE233"/>
  <c r="BE236"/>
  <c r="BE253"/>
  <c r="BE263"/>
  <c r="BE278"/>
  <c r="BE279"/>
  <c r="BE280"/>
  <c r="BE126"/>
  <c r="BE162"/>
  <c r="BE175"/>
  <c r="BE183"/>
  <c r="BE192"/>
  <c r="BE198"/>
  <c r="BE200"/>
  <c r="BE207"/>
  <c r="BE219"/>
  <c r="BE241"/>
  <c r="BE242"/>
  <c r="BE251"/>
  <c r="BE257"/>
  <c r="BE261"/>
  <c r="BE269"/>
  <c i="12" r="J98"/>
  <c i="13" r="E85"/>
  <c r="J91"/>
  <c r="F94"/>
  <c r="BE124"/>
  <c r="BE129"/>
  <c r="BE121"/>
  <c r="BE127"/>
  <c r="BE133"/>
  <c i="12" r="J91"/>
  <c r="BE121"/>
  <c r="BE133"/>
  <c r="BE137"/>
  <c r="BE139"/>
  <c r="F94"/>
  <c r="BE132"/>
  <c r="E108"/>
  <c r="BE123"/>
  <c r="BE125"/>
  <c r="BE127"/>
  <c r="BE129"/>
  <c r="BE131"/>
  <c r="BE135"/>
  <c i="11" r="J91"/>
  <c r="F117"/>
  <c r="BE122"/>
  <c r="BE124"/>
  <c r="BE126"/>
  <c r="BE145"/>
  <c r="BE152"/>
  <c i="10" r="J98"/>
  <c i="11" r="E85"/>
  <c r="BE129"/>
  <c r="BE132"/>
  <c r="BE133"/>
  <c r="BE136"/>
  <c r="BE141"/>
  <c r="BE143"/>
  <c r="BE146"/>
  <c r="BE154"/>
  <c r="BE155"/>
  <c r="BE123"/>
  <c r="BE131"/>
  <c r="BE134"/>
  <c r="BE135"/>
  <c r="BE138"/>
  <c r="BE139"/>
  <c r="BE147"/>
  <c r="BE148"/>
  <c r="BE149"/>
  <c r="BE150"/>
  <c r="BE151"/>
  <c r="BE121"/>
  <c r="BE125"/>
  <c r="BE127"/>
  <c r="BE128"/>
  <c r="BE130"/>
  <c r="BE137"/>
  <c r="BE140"/>
  <c r="BE142"/>
  <c r="BE144"/>
  <c r="BE153"/>
  <c i="10" r="J91"/>
  <c r="F94"/>
  <c r="BE121"/>
  <c r="BE124"/>
  <c r="BE129"/>
  <c r="BE132"/>
  <c r="BE135"/>
  <c r="BE138"/>
  <c r="BE143"/>
  <c r="BE147"/>
  <c r="BE151"/>
  <c r="BE162"/>
  <c r="BE179"/>
  <c r="BE191"/>
  <c r="BE198"/>
  <c r="BE207"/>
  <c r="BE222"/>
  <c r="BE224"/>
  <c r="BE226"/>
  <c r="BE227"/>
  <c r="BE228"/>
  <c r="BE229"/>
  <c r="E85"/>
  <c r="BE126"/>
  <c r="BE140"/>
  <c r="BE170"/>
  <c r="BE172"/>
  <c r="BE202"/>
  <c r="BE209"/>
  <c r="BE214"/>
  <c r="BE218"/>
  <c r="BE220"/>
  <c r="BE160"/>
  <c r="BE161"/>
  <c r="BE167"/>
  <c r="BE175"/>
  <c r="BE186"/>
  <c r="BE188"/>
  <c r="BE200"/>
  <c r="BE212"/>
  <c r="BE216"/>
  <c r="BE221"/>
  <c r="BE223"/>
  <c r="BE157"/>
  <c r="BE164"/>
  <c r="BE166"/>
  <c r="BE182"/>
  <c r="BE195"/>
  <c r="BE204"/>
  <c r="BE225"/>
  <c i="9" r="BE124"/>
  <c r="E108"/>
  <c r="J114"/>
  <c r="F117"/>
  <c r="BE121"/>
  <c r="BE127"/>
  <c r="BE129"/>
  <c i="8" r="J91"/>
  <c r="E108"/>
  <c r="BE130"/>
  <c r="BE140"/>
  <c r="BE121"/>
  <c r="BE126"/>
  <c r="BE132"/>
  <c r="BE133"/>
  <c r="F94"/>
  <c r="BE136"/>
  <c r="BE138"/>
  <c r="BE123"/>
  <c r="BE125"/>
  <c r="BE128"/>
  <c r="BE134"/>
  <c i="6" r="J98"/>
  <c i="7" r="BE127"/>
  <c r="BE135"/>
  <c r="BE136"/>
  <c r="BE144"/>
  <c r="BE147"/>
  <c r="BE149"/>
  <c r="BE150"/>
  <c r="BE152"/>
  <c r="BE154"/>
  <c r="BE156"/>
  <c r="BE157"/>
  <c r="E85"/>
  <c r="J114"/>
  <c r="F117"/>
  <c r="BE121"/>
  <c r="BE122"/>
  <c r="BE125"/>
  <c r="BE126"/>
  <c r="BE146"/>
  <c r="BE151"/>
  <c r="BE153"/>
  <c r="BE124"/>
  <c r="BE128"/>
  <c r="BE130"/>
  <c r="BE133"/>
  <c r="BE137"/>
  <c r="BE139"/>
  <c r="BE142"/>
  <c r="BE148"/>
  <c r="BE158"/>
  <c r="BE123"/>
  <c r="BE129"/>
  <c r="BE131"/>
  <c r="BE132"/>
  <c r="BE134"/>
  <c r="BE138"/>
  <c r="BE140"/>
  <c r="BE141"/>
  <c r="BE143"/>
  <c r="BE145"/>
  <c r="BE155"/>
  <c i="6" r="F94"/>
  <c r="BE125"/>
  <c r="BE156"/>
  <c r="BE162"/>
  <c r="BE167"/>
  <c r="BE172"/>
  <c r="BE176"/>
  <c r="BE180"/>
  <c r="BE205"/>
  <c r="BE221"/>
  <c r="BE231"/>
  <c r="BE237"/>
  <c r="BE241"/>
  <c r="BE257"/>
  <c r="BE263"/>
  <c r="BE265"/>
  <c r="BE271"/>
  <c r="BE272"/>
  <c r="BE273"/>
  <c r="BE137"/>
  <c r="BE139"/>
  <c r="BE142"/>
  <c r="BE155"/>
  <c r="BE163"/>
  <c r="BE186"/>
  <c r="BE201"/>
  <c r="BE212"/>
  <c r="BE214"/>
  <c r="BE224"/>
  <c r="BE238"/>
  <c r="BE242"/>
  <c r="BE247"/>
  <c r="BE259"/>
  <c r="BE261"/>
  <c r="J91"/>
  <c r="BE121"/>
  <c r="BE123"/>
  <c r="BE131"/>
  <c r="BE157"/>
  <c r="BE160"/>
  <c r="BE183"/>
  <c r="BE197"/>
  <c r="BE208"/>
  <c r="BE216"/>
  <c r="BE218"/>
  <c r="BE239"/>
  <c r="BE240"/>
  <c r="BE245"/>
  <c r="BE267"/>
  <c r="E85"/>
  <c r="BE128"/>
  <c r="BE134"/>
  <c r="BE146"/>
  <c r="BE152"/>
  <c r="BE169"/>
  <c r="BE188"/>
  <c r="BE190"/>
  <c r="BE194"/>
  <c r="BE210"/>
  <c r="BE226"/>
  <c r="BE228"/>
  <c r="BE233"/>
  <c r="BE235"/>
  <c r="BE236"/>
  <c r="BE243"/>
  <c r="BE249"/>
  <c r="BE251"/>
  <c r="BE253"/>
  <c r="BE255"/>
  <c r="BE269"/>
  <c i="5" r="J91"/>
  <c r="E85"/>
  <c r="F94"/>
  <c r="BE121"/>
  <c r="BE127"/>
  <c r="BE124"/>
  <c r="BE129"/>
  <c r="BE133"/>
  <c i="1" r="BA99"/>
  <c i="4" r="J114"/>
  <c r="BE121"/>
  <c r="BE125"/>
  <c r="BE133"/>
  <c r="BE145"/>
  <c r="F94"/>
  <c r="BE135"/>
  <c r="BE137"/>
  <c r="BE140"/>
  <c r="E85"/>
  <c r="BE123"/>
  <c r="BE139"/>
  <c r="BE141"/>
  <c r="BE127"/>
  <c r="BE129"/>
  <c r="BE131"/>
  <c r="BE143"/>
  <c r="BE147"/>
  <c i="2" r="J98"/>
  <c i="3" r="E85"/>
  <c r="F117"/>
  <c r="BE121"/>
  <c r="BE130"/>
  <c r="BE132"/>
  <c r="J91"/>
  <c r="BE123"/>
  <c r="BE124"/>
  <c r="BE133"/>
  <c r="BE134"/>
  <c r="BE135"/>
  <c r="BE141"/>
  <c r="BE145"/>
  <c r="BE147"/>
  <c r="BE150"/>
  <c r="BE153"/>
  <c r="BE154"/>
  <c r="BE155"/>
  <c r="BE156"/>
  <c r="BE122"/>
  <c r="BE129"/>
  <c r="BE136"/>
  <c r="BE137"/>
  <c r="BE138"/>
  <c r="BE142"/>
  <c r="BE144"/>
  <c r="BE146"/>
  <c r="BE151"/>
  <c r="BE152"/>
  <c r="BE125"/>
  <c r="BE126"/>
  <c r="BE127"/>
  <c r="BE128"/>
  <c r="BE131"/>
  <c r="BE139"/>
  <c r="BE140"/>
  <c r="BE143"/>
  <c r="BE148"/>
  <c r="BE149"/>
  <c r="BE157"/>
  <c i="2" r="BE274"/>
  <c r="BE276"/>
  <c r="BE278"/>
  <c r="BE280"/>
  <c r="BE284"/>
  <c r="BE288"/>
  <c r="BE290"/>
  <c r="BE292"/>
  <c r="BE294"/>
  <c r="BE295"/>
  <c r="BE296"/>
  <c r="BE282"/>
  <c r="BE286"/>
  <c r="E85"/>
  <c r="J91"/>
  <c r="F94"/>
  <c r="BE121"/>
  <c r="BE123"/>
  <c r="BE125"/>
  <c r="BE128"/>
  <c r="BE131"/>
  <c r="BE134"/>
  <c r="BE137"/>
  <c r="BE139"/>
  <c r="BE141"/>
  <c r="BE145"/>
  <c r="BE153"/>
  <c r="BE159"/>
  <c r="BE167"/>
  <c r="BE172"/>
  <c r="BE174"/>
  <c r="BE177"/>
  <c r="BE178"/>
  <c r="BE182"/>
  <c r="BE185"/>
  <c r="BE187"/>
  <c r="BE190"/>
  <c r="BE192"/>
  <c r="BE194"/>
  <c r="BE196"/>
  <c r="BE198"/>
  <c r="BE202"/>
  <c r="BE205"/>
  <c r="BE208"/>
  <c r="BE210"/>
  <c r="BE212"/>
  <c r="BE214"/>
  <c r="BE216"/>
  <c r="BE218"/>
  <c r="BE220"/>
  <c r="BE222"/>
  <c r="BE224"/>
  <c r="BE225"/>
  <c r="BE227"/>
  <c r="BE229"/>
  <c r="BE230"/>
  <c r="BE231"/>
  <c r="BE233"/>
  <c r="BE234"/>
  <c r="BE235"/>
  <c r="BE237"/>
  <c r="BE239"/>
  <c r="BE240"/>
  <c r="BE241"/>
  <c r="BE242"/>
  <c r="BE244"/>
  <c r="BE246"/>
  <c r="BE248"/>
  <c r="BE250"/>
  <c r="BE252"/>
  <c r="BE254"/>
  <c r="BE256"/>
  <c r="BE258"/>
  <c r="BE261"/>
  <c r="BE263"/>
  <c r="BE265"/>
  <c r="BE268"/>
  <c r="BE270"/>
  <c r="BE272"/>
  <c r="J32"/>
  <c i="12" r="J32"/>
  <c i="2" r="F37"/>
  <c i="1" r="BB96"/>
  <c i="3" r="J36"/>
  <c i="1" r="AW97"/>
  <c i="4" r="F36"/>
  <c i="1" r="BA98"/>
  <c i="4" r="F37"/>
  <c i="1" r="BB98"/>
  <c i="5" r="F39"/>
  <c i="1" r="BD99"/>
  <c i="5" r="J32"/>
  <c i="6" r="F38"/>
  <c i="1" r="BC101"/>
  <c i="7" r="F39"/>
  <c i="1" r="BD102"/>
  <c i="7" r="F36"/>
  <c i="1" r="BA102"/>
  <c i="8" r="F39"/>
  <c i="1" r="BD103"/>
  <c i="9" r="F37"/>
  <c i="1" r="BB104"/>
  <c i="8" r="J32"/>
  <c i="10" r="F37"/>
  <c i="1" r="BB106"/>
  <c i="10" r="F38"/>
  <c i="1" r="BC106"/>
  <c i="12" r="F38"/>
  <c i="1" r="BC108"/>
  <c i="12" r="F36"/>
  <c i="1" r="BA108"/>
  <c i="13" r="F38"/>
  <c i="1" r="BC109"/>
  <c i="13" r="J32"/>
  <c i="14" r="F38"/>
  <c i="1" r="BC111"/>
  <c i="15" r="F36"/>
  <c i="1" r="BA112"/>
  <c i="15" r="F38"/>
  <c i="1" r="BC112"/>
  <c i="15" r="J32"/>
  <c i="16" r="F38"/>
  <c i="1" r="BC113"/>
  <c i="17" r="F39"/>
  <c i="1" r="BD114"/>
  <c i="17" r="J32"/>
  <c i="18" r="F37"/>
  <c i="1" r="BD115"/>
  <c i="10" r="J32"/>
  <c i="2" r="F36"/>
  <c i="1" r="BA96"/>
  <c i="3" r="F38"/>
  <c i="1" r="BC97"/>
  <c i="3" r="F37"/>
  <c i="1" r="BB97"/>
  <c i="4" r="J36"/>
  <c i="1" r="AW98"/>
  <c i="5" r="F38"/>
  <c i="1" r="BC99"/>
  <c i="6" r="J36"/>
  <c i="1" r="AW101"/>
  <c i="7" r="F37"/>
  <c i="1" r="BB102"/>
  <c i="7" r="F38"/>
  <c i="1" r="BC102"/>
  <c i="8" r="F38"/>
  <c i="1" r="BC103"/>
  <c i="9" r="F39"/>
  <c i="1" r="BD104"/>
  <c i="10" r="F36"/>
  <c i="1" r="BA106"/>
  <c i="9" r="J32"/>
  <c i="11" r="F37"/>
  <c i="1" r="BB107"/>
  <c i="11" r="F38"/>
  <c i="1" r="BC107"/>
  <c i="12" r="J36"/>
  <c i="1" r="AW108"/>
  <c i="13" r="F37"/>
  <c i="1" r="BB109"/>
  <c i="14" r="J36"/>
  <c i="1" r="AW111"/>
  <c i="15" r="F37"/>
  <c i="1" r="BB112"/>
  <c i="15" r="F39"/>
  <c i="1" r="BD112"/>
  <c i="17" r="F37"/>
  <c i="1" r="BB114"/>
  <c i="17" r="J36"/>
  <c i="1" r="AW114"/>
  <c i="18" r="F35"/>
  <c i="1" r="BB115"/>
  <c i="2" r="J36"/>
  <c i="1" r="AW96"/>
  <c i="3" r="F39"/>
  <c i="1" r="BD97"/>
  <c i="3" r="F36"/>
  <c i="1" r="BA97"/>
  <c i="4" r="F38"/>
  <c i="1" r="BC98"/>
  <c i="4" r="F39"/>
  <c i="1" r="BD98"/>
  <c i="4" r="J32"/>
  <c i="5" r="J36"/>
  <c i="1" r="AW99"/>
  <c i="6" r="F39"/>
  <c i="1" r="BD101"/>
  <c i="6" r="F37"/>
  <c i="1" r="BB101"/>
  <c i="8" r="F37"/>
  <c i="1" r="BB103"/>
  <c i="9" r="F38"/>
  <c i="1" r="BC104"/>
  <c i="9" r="F36"/>
  <c i="1" r="BA104"/>
  <c i="10" r="F39"/>
  <c i="1" r="BD106"/>
  <c i="11" r="F36"/>
  <c i="1" r="BA107"/>
  <c i="12" r="F37"/>
  <c i="1" r="BB108"/>
  <c i="11" r="J32"/>
  <c i="13" r="J36"/>
  <c i="1" r="AW109"/>
  <c i="13" r="F36"/>
  <c i="1" r="BA109"/>
  <c i="14" r="F36"/>
  <c i="1" r="BA111"/>
  <c i="15" r="J36"/>
  <c i="1" r="AW112"/>
  <c i="16" r="F36"/>
  <c i="1" r="BA113"/>
  <c i="16" r="F39"/>
  <c i="1" r="BD113"/>
  <c i="17" r="F36"/>
  <c i="1" r="BA114"/>
  <c i="16" r="J32"/>
  <c i="18" r="J34"/>
  <c i="1" r="AW115"/>
  <c i="14" r="J32"/>
  <c i="6" r="J32"/>
  <c i="1" r="AS94"/>
  <c i="2" r="F38"/>
  <c i="1" r="BC96"/>
  <c i="2" r="F39"/>
  <c i="1" r="BD96"/>
  <c i="3" r="J32"/>
  <c i="5" r="F37"/>
  <c i="1" r="BB99"/>
  <c i="6" r="F36"/>
  <c i="1" r="BA101"/>
  <c i="7" r="J36"/>
  <c i="1" r="AW102"/>
  <c i="8" r="J36"/>
  <c i="1" r="AW103"/>
  <c i="7" r="J32"/>
  <c i="8" r="F36"/>
  <c i="1" r="BA103"/>
  <c i="9" r="J36"/>
  <c i="1" r="AW104"/>
  <c i="10" r="J36"/>
  <c i="1" r="AW106"/>
  <c i="11" r="J36"/>
  <c i="1" r="AW107"/>
  <c i="11" r="F39"/>
  <c i="1" r="BD107"/>
  <c i="12" r="F39"/>
  <c i="1" r="BD108"/>
  <c i="13" r="F39"/>
  <c i="1" r="BD109"/>
  <c i="14" r="F37"/>
  <c i="1" r="BB111"/>
  <c i="14" r="F39"/>
  <c i="1" r="BD111"/>
  <c i="16" r="F37"/>
  <c i="1" r="BB113"/>
  <c i="16" r="J36"/>
  <c i="1" r="AW113"/>
  <c i="17" r="F38"/>
  <c i="1" r="BC114"/>
  <c i="18" r="F34"/>
  <c i="1" r="BA115"/>
  <c i="18" r="F36"/>
  <c i="1" r="BC115"/>
  <c l="1" r="AG106"/>
  <c r="AG96"/>
  <c r="AG108"/>
  <c r="AG111"/>
  <c r="AG101"/>
  <c r="AG114"/>
  <c r="AG113"/>
  <c r="AG112"/>
  <c r="AG109"/>
  <c r="AG107"/>
  <c r="AG104"/>
  <c r="AG103"/>
  <c r="AG102"/>
  <c r="AG99"/>
  <c r="AG98"/>
  <c r="AG97"/>
  <c i="18" r="J30"/>
  <c i="1" r="AG115"/>
  <c r="AU105"/>
  <c i="3" r="F35"/>
  <c i="1" r="AZ97"/>
  <c i="4" r="J35"/>
  <c i="1" r="AV98"/>
  <c r="AT98"/>
  <c r="AN98"/>
  <c i="5" r="F35"/>
  <c i="1" r="AZ99"/>
  <c r="BD95"/>
  <c r="AG95"/>
  <c i="7" r="J35"/>
  <c i="1" r="AV102"/>
  <c r="AT102"/>
  <c r="AN102"/>
  <c i="8" r="J35"/>
  <c i="1" r="AV103"/>
  <c r="AT103"/>
  <c r="AN103"/>
  <c i="9" r="F35"/>
  <c i="1" r="AZ104"/>
  <c r="BA100"/>
  <c r="AW100"/>
  <c r="AG100"/>
  <c i="11" r="J35"/>
  <c i="1" r="AV107"/>
  <c r="AT107"/>
  <c r="AN107"/>
  <c i="12" r="J35"/>
  <c i="1" r="AV108"/>
  <c r="AT108"/>
  <c r="AN108"/>
  <c i="13" r="F35"/>
  <c i="1" r="AZ109"/>
  <c i="14" r="J35"/>
  <c i="1" r="AV111"/>
  <c r="AT111"/>
  <c r="AN111"/>
  <c r="BD110"/>
  <c i="18" r="J33"/>
  <c i="1" r="AV115"/>
  <c r="AT115"/>
  <c r="AN115"/>
  <c r="AU110"/>
  <c r="AU100"/>
  <c i="2" r="J35"/>
  <c i="1" r="AV96"/>
  <c r="AT96"/>
  <c r="AN96"/>
  <c i="5" r="J35"/>
  <c i="1" r="AV99"/>
  <c r="AT99"/>
  <c r="AN99"/>
  <c i="7" r="F35"/>
  <c i="1" r="AZ102"/>
  <c i="8" r="F35"/>
  <c i="1" r="AZ103"/>
  <c i="9" r="J35"/>
  <c i="1" r="AV104"/>
  <c r="AT104"/>
  <c r="AN104"/>
  <c r="BD100"/>
  <c i="10" r="F35"/>
  <c i="1" r="AZ106"/>
  <c i="13" r="J35"/>
  <c i="1" r="AV109"/>
  <c r="AT109"/>
  <c r="AN109"/>
  <c r="BB105"/>
  <c r="AX105"/>
  <c i="15" r="F35"/>
  <c i="1" r="AZ112"/>
  <c i="16" r="F35"/>
  <c i="1" r="AZ113"/>
  <c i="17" r="F35"/>
  <c i="1" r="AZ114"/>
  <c r="BC110"/>
  <c r="AY110"/>
  <c r="AG110"/>
  <c r="AU95"/>
  <c r="AU94"/>
  <c i="2" r="F35"/>
  <c i="1" r="AZ96"/>
  <c r="BB95"/>
  <c r="AX95"/>
  <c i="6" r="F35"/>
  <c i="1" r="AZ101"/>
  <c r="BB100"/>
  <c r="AX100"/>
  <c i="10" r="J35"/>
  <c i="1" r="AV106"/>
  <c r="AT106"/>
  <c r="AN106"/>
  <c r="BA105"/>
  <c r="AW105"/>
  <c r="BD105"/>
  <c r="AG105"/>
  <c i="15" r="J35"/>
  <c i="1" r="AV112"/>
  <c r="AT112"/>
  <c r="AN112"/>
  <c i="16" r="J35"/>
  <c i="1" r="AV113"/>
  <c r="AT113"/>
  <c r="AN113"/>
  <c i="17" r="J35"/>
  <c i="1" r="AV114"/>
  <c r="AT114"/>
  <c r="AN114"/>
  <c i="18" r="F33"/>
  <c i="1" r="AZ115"/>
  <c i="3" r="J35"/>
  <c i="1" r="AV97"/>
  <c r="AT97"/>
  <c r="AN97"/>
  <c i="4" r="F35"/>
  <c i="1" r="AZ98"/>
  <c r="BC95"/>
  <c r="AY95"/>
  <c r="BA95"/>
  <c r="AW95"/>
  <c i="6" r="J35"/>
  <c i="1" r="AV101"/>
  <c r="AT101"/>
  <c r="AN101"/>
  <c r="BC100"/>
  <c r="AY100"/>
  <c i="11" r="F35"/>
  <c i="1" r="AZ107"/>
  <c i="12" r="F35"/>
  <c i="1" r="AZ108"/>
  <c r="BC105"/>
  <c r="AY105"/>
  <c i="14" r="F35"/>
  <c i="1" r="AZ111"/>
  <c r="BB110"/>
  <c r="AX110"/>
  <c r="BA110"/>
  <c r="AW110"/>
  <c i="18" l="1" r="J39"/>
  <c i="17" r="J41"/>
  <c i="16" r="J41"/>
  <c i="15" r="J41"/>
  <c i="14" r="J41"/>
  <c i="13" r="J41"/>
  <c i="12" r="J41"/>
  <c i="11" r="J41"/>
  <c i="10" r="J41"/>
  <c i="9" r="J41"/>
  <c i="8" r="J41"/>
  <c i="7" r="J41"/>
  <c i="6" r="J41"/>
  <c i="5" r="J41"/>
  <c i="4" r="J41"/>
  <c i="3" r="J41"/>
  <c i="2" r="J41"/>
  <c i="1" r="AZ105"/>
  <c r="AV105"/>
  <c r="AT105"/>
  <c r="AN105"/>
  <c r="AG94"/>
  <c r="AK26"/>
  <c r="AZ100"/>
  <c r="AV100"/>
  <c r="AT100"/>
  <c r="AN100"/>
  <c r="BC94"/>
  <c r="W32"/>
  <c r="BB94"/>
  <c r="W31"/>
  <c r="AZ95"/>
  <c r="AV95"/>
  <c r="AT95"/>
  <c r="AN95"/>
  <c r="BA94"/>
  <c r="W30"/>
  <c r="BD94"/>
  <c r="W33"/>
  <c r="AZ110"/>
  <c r="AV110"/>
  <c r="AT110"/>
  <c r="AN110"/>
  <c l="1" r="AZ94"/>
  <c r="W29"/>
  <c r="AY94"/>
  <c r="AW94"/>
  <c r="AK30"/>
  <c r="AX94"/>
  <c l="1" r="AV94"/>
  <c r="AK29"/>
  <c r="AK35"/>
  <c l="1" r="AT94"/>
  <c r="AN94"/>
</calcChain>
</file>

<file path=xl/sharedStrings.xml><?xml version="1.0" encoding="utf-8"?>
<sst xmlns="http://schemas.openxmlformats.org/spreadsheetml/2006/main">
  <si>
    <t>Export Komplet</t>
  </si>
  <si>
    <t/>
  </si>
  <si>
    <t>2.0</t>
  </si>
  <si>
    <t>ZAMOK</t>
  </si>
  <si>
    <t>False</t>
  </si>
  <si>
    <t>{de03f2eb-602a-4a7f-b264-7237e52e99e0}</t>
  </si>
  <si>
    <t>0,01</t>
  </si>
  <si>
    <t>21</t>
  </si>
  <si>
    <t>15</t>
  </si>
  <si>
    <t>REKAPITULACE STAVBY</t>
  </si>
  <si>
    <t xml:space="preserve">v ---  níže se nacházejí doplnkové a pomocné údaje k sestavám  --- v</t>
  </si>
  <si>
    <t>Návod na vyplnění</t>
  </si>
  <si>
    <t>0,001</t>
  </si>
  <si>
    <t>Kód:</t>
  </si>
  <si>
    <t>04//2022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</si>
  <si>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</si>
  <si>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</si>
  <si>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ŽST Cheb</t>
  </si>
  <si>
    <t>KSO:</t>
  </si>
  <si>
    <t>CC-CZ:</t>
  </si>
  <si>
    <t>Místo:</t>
  </si>
  <si>
    <t>ŽST Cheb</t>
  </si>
  <si>
    <t>Datum:</t>
  </si>
  <si>
    <t>19. 9. 2022</t>
  </si>
  <si>
    <t>Zadavatel:</t>
  </si>
  <si>
    <t>IČ:</t>
  </si>
  <si>
    <t>70994234</t>
  </si>
  <si>
    <t>Správa železnic,s.o.;OŘ ÚNL- ST K.Vary</t>
  </si>
  <si>
    <t>DIČ:</t>
  </si>
  <si>
    <t>CZ70994234</t>
  </si>
  <si>
    <t>Uchazeč:</t>
  </si>
  <si>
    <t>Vyplň údaj</t>
  </si>
  <si>
    <t>Projektant:</t>
  </si>
  <si>
    <t xml:space="preserve"> </t>
  </si>
  <si>
    <t>True</t>
  </si>
  <si>
    <t>Zpracovatel:</t>
  </si>
  <si>
    <t>Pavlína Liprtová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</si>
  <si>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</si>
  <si>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</si>
  <si>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</si>
  <si>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</si>
  <si>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</si>
  <si>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</si>
  <si>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</si>
  <si>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</si>
  <si>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</si>
  <si>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</si>
  <si>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</si>
  <si>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</si>
  <si>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</si>
  <si>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</si>
  <si>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</si>
  <si>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</si>
  <si>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</si>
  <si>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</si>
  <si>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</si>
  <si>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</si>
  <si>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</si>
  <si>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</si>
  <si>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</si>
  <si>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</si>
  <si>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</si>
  <si>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</si>
  <si>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</si>
  <si>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</si>
  <si>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</si>
  <si>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</si>
  <si>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</si>
  <si>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</si>
  <si>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</si>
  <si>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</si>
  <si>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</si>
  <si>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</si>
  <si>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</si>
  <si>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</si>
  <si>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</si>
  <si>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</si>
  <si>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</si>
  <si>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</si>
  <si>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</si>
  <si>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</si>
  <si>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</si>
  <si>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</si>
  <si>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TSO výhybek č.28,29,33</t>
  </si>
  <si>
    <t>STA</t>
  </si>
  <si>
    <t>1</t>
  </si>
  <si>
    <t>{db4c4e27-d2fd-4670-9044-ea8818b26e7c}</t>
  </si>
  <si>
    <t>2</t>
  </si>
  <si>
    <t>/</t>
  </si>
  <si>
    <t>A.1.1</t>
  </si>
  <si>
    <t xml:space="preserve">Práce na ŽSV </t>
  </si>
  <si>
    <t>Soupis</t>
  </si>
  <si>
    <t>{6c069b4e-a097-4c07-a6eb-84c15e4aa817}</t>
  </si>
  <si>
    <t>A.1.2</t>
  </si>
  <si>
    <t>Materiál zajištěný objednatelem - NEOCEŇOVAT</t>
  </si>
  <si>
    <t>{676ad372-c0cc-4f41-8b06-959ed3998f61}</t>
  </si>
  <si>
    <t>A.1.3</t>
  </si>
  <si>
    <t xml:space="preserve">Práce na SSZT a SEE </t>
  </si>
  <si>
    <t>{6be9125f-8027-436a-953e-bf3b9ad2641f}</t>
  </si>
  <si>
    <t>A.1.4</t>
  </si>
  <si>
    <t>Přeprava</t>
  </si>
  <si>
    <t>{b40620df-9c1f-4139-bc68-403f0ce88df7}</t>
  </si>
  <si>
    <t>A.2</t>
  </si>
  <si>
    <t>TSO výhybek č.62,63,66,69</t>
  </si>
  <si>
    <t>{9796bfa9-7e55-4473-917e-29b8b1667b43}</t>
  </si>
  <si>
    <t>A.2.1</t>
  </si>
  <si>
    <t>Práce na ŽSV</t>
  </si>
  <si>
    <t>{97a6a2fd-6d0f-462d-9e8e-65a78f1f118e}</t>
  </si>
  <si>
    <t>A.2.2</t>
  </si>
  <si>
    <t>{8c3107ce-6bb6-4359-a20a-0b3ef917ff10}</t>
  </si>
  <si>
    <t>A.2.3</t>
  </si>
  <si>
    <t>Práce na SSZT a SEE</t>
  </si>
  <si>
    <t>{c1117cd8-0b88-4ce3-86b6-17b02a8cb9cc}</t>
  </si>
  <si>
    <t>A.2.4</t>
  </si>
  <si>
    <t>{55c55c06-35e6-43b8-86ff-cf5ed231a4da}</t>
  </si>
  <si>
    <t>A.3</t>
  </si>
  <si>
    <t>TSO výhybek č.70,75,76</t>
  </si>
  <si>
    <t>{2e10ada1-a02e-42e2-ad0f-22761f7360c4}</t>
  </si>
  <si>
    <t>A.3.1</t>
  </si>
  <si>
    <t>{7c46a868-b663-4a5a-a3b5-10f25a367264}</t>
  </si>
  <si>
    <t>A.3.2</t>
  </si>
  <si>
    <t>{ca909aee-9a7d-43f8-ad14-adc8d4254c67}</t>
  </si>
  <si>
    <t>A.3.3</t>
  </si>
  <si>
    <t>{6e52ad27-081b-433e-a14f-c0bacaf52066}</t>
  </si>
  <si>
    <t>A.3.4</t>
  </si>
  <si>
    <t>{d7628201-bde7-4f1f-a383-f61c0ac94c7c}</t>
  </si>
  <si>
    <t>A.4</t>
  </si>
  <si>
    <t>TSO výhybek č.64,77,84</t>
  </si>
  <si>
    <t>{707dc74a-297a-4167-98e7-1a5ee4b99441}</t>
  </si>
  <si>
    <t>A.4.1</t>
  </si>
  <si>
    <t>{4e7e74fb-8332-40d0-b1ef-b89e6968825e}</t>
  </si>
  <si>
    <t>A.4.2</t>
  </si>
  <si>
    <t>{92675b62-c541-41b9-9ca2-9b0feb6d1773}</t>
  </si>
  <si>
    <t>A.4.3</t>
  </si>
  <si>
    <t>{fb1de74e-5878-4751-b7ae-e51e16f60bc5}</t>
  </si>
  <si>
    <t>A.4.4</t>
  </si>
  <si>
    <t>{f6dd269f-5c6e-4e46-9128-8a1f7f8a3732}</t>
  </si>
  <si>
    <t>A.5</t>
  </si>
  <si>
    <t xml:space="preserve">VON </t>
  </si>
  <si>
    <t>{ec26380e-ce69-48a7-9af8-b9b13f44fbc4}</t>
  </si>
  <si>
    <t>KRYCÍ LIST SOUPISU PRACÍ</t>
  </si>
  <si>
    <t>Objekt:</t>
  </si>
  <si>
    <t>A.1 - TSO výhybek č.28,29,33</t>
  </si>
  <si>
    <t>Soupis:</t>
  </si>
  <si>
    <t xml:space="preserve">A.1.1 - Práce na ŽSV </t>
  </si>
  <si>
    <t xml:space="preserve"> Pavlína Liprtová</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</si>
  <si>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</si>
  <si>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</si>
  <si>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</si>
  <si>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</si>
  <si>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</si>
  <si>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</si>
  <si>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</si>
  <si>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</si>
  <si>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</si>
  <si>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</si>
  <si>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</si>
  <si>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</si>
  <si>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</si>
  <si>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</si>
  <si>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</si>
  <si>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</si>
  <si>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</si>
  <si>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</si>
  <si>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</si>
  <si>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5911005110</t>
  </si>
  <si>
    <t>Válečková stolička jazyka nadzvedávací demontáž s upevněním na patu kolejnice</t>
  </si>
  <si>
    <t>kus</t>
  </si>
  <si>
    <t>Sborník UOŽI 01 2022</t>
  </si>
  <si>
    <t>4</t>
  </si>
  <si>
    <t>ROZPOCET</t>
  </si>
  <si>
    <t>907493425</t>
  </si>
  <si>
    <t>P</t>
  </si>
  <si>
    <t>Poznámka k položce:_x000d_
VČ 28 - 6 ks_x000d_
VČ 29 - 6 ks_x000d_
VČ 33 - 4 ks</t>
  </si>
  <si>
    <t>5911005210</t>
  </si>
  <si>
    <t>Válečková stolička jazyka nadzvedávací montáž s upevněním na patu kolejnice</t>
  </si>
  <si>
    <t>1179586718</t>
  </si>
  <si>
    <t>3</t>
  </si>
  <si>
    <t>5911005310</t>
  </si>
  <si>
    <t>Válečková stolička jazyka nadzvedávací seřízení s upevněním na patu kolejnice</t>
  </si>
  <si>
    <t>-1629889047</t>
  </si>
  <si>
    <t>PSC</t>
  </si>
  <si>
    <t>Poznámka k souboru cen:_x000d_
1. V cenách jsou započteny náklady na provedení, nastavení funkčnosti stabilizátoru a ošetření součástí mazivem. 2. V cenách nejsou obsaženy náklady na dodávku materiálu.</t>
  </si>
  <si>
    <t>5906035030</t>
  </si>
  <si>
    <t>Souvislá výměna pražců současně s výměnou nebo čištěním KL pražce dřevěné výhybkové délky do 3 m</t>
  </si>
  <si>
    <t>-826151803</t>
  </si>
  <si>
    <t>Poznámka k položce:_x000d_
VČ 28 - 38 KS_x000d_
VČ 29 - 46 KS_x000d_
VČ 33 - 29 KS_x000d_
Pražec=kus</t>
  </si>
  <si>
    <t>VV</t>
  </si>
  <si>
    <t>38+46+29</t>
  </si>
  <si>
    <t>5</t>
  </si>
  <si>
    <t>5906035040</t>
  </si>
  <si>
    <t>Souvislá výměna pražců současně s výměnou nebo čištěním KL pražce dřevěné výhybkové délky přes 3 do 4 m</t>
  </si>
  <si>
    <t>-1103022747</t>
  </si>
  <si>
    <t>Poznámka k položce:_x000d_
VČ 28 - 30 KS_x000d_
VČ 29 - 36 KS_x000d_
VČ 33 - 23 KS_x000d_
_x000d_
Pražec=kus</t>
  </si>
  <si>
    <t>30+36+23</t>
  </si>
  <si>
    <t>6</t>
  </si>
  <si>
    <t>5906035050</t>
  </si>
  <si>
    <t>Souvislá výměna pražců současně s výměnou nebo čištěním KL pražce dřevěné výhybkové délky přes 4 do 5 m</t>
  </si>
  <si>
    <t>-1127337764</t>
  </si>
  <si>
    <t>Poznámka k položce:_x000d_
vČ 28 - 13 KS_x000d_
VČ 29 - 19 KS_x000d_
VČ 33 - 12 KS_x000d_
_x000d_
Pražec=kus</t>
  </si>
  <si>
    <t>13+19+12</t>
  </si>
  <si>
    <t>7</t>
  </si>
  <si>
    <t>5906035010</t>
  </si>
  <si>
    <t>Souvislá výměna pražců současně s výměnou nebo čištěním KL pražce dřevěné příčné nevystrojené</t>
  </si>
  <si>
    <t>1397663312</t>
  </si>
  <si>
    <t>Poznámka k položce:_x000d_
VČ 33 -6 KS_x000d_
SP 14/28 - 24 ks_x000d_
SP 28/29 - 2 ks_x000d_
SP 29/33 - 11 ks_x000d_
SP 29/39 - 9 ks</t>
  </si>
  <si>
    <t>8</t>
  </si>
  <si>
    <t>5906035120</t>
  </si>
  <si>
    <t>Souvislá výměna pražců současně s výměnou nebo čištěním KL pražce betonové příčné vystrojené</t>
  </si>
  <si>
    <t>-234792514</t>
  </si>
  <si>
    <t>Poznámka k položce:_x000d_
sp28/14 - 153 ks(B91S/2)_x000d_
sp28/29 - 46 ks(B91S/2)_x000d_
sp29/33 - 37 ks(B91S/2)_x000d_
sp29/39 - 231 ks(B91S/2)_x000d_
Pražec=kus</t>
  </si>
  <si>
    <t>9</t>
  </si>
  <si>
    <t>5907020091</t>
  </si>
  <si>
    <t>Souvislá výměna kolejnic současně s výměnou pražců tvar S49, T, 49E1</t>
  </si>
  <si>
    <t>m</t>
  </si>
  <si>
    <t>-1482610553</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</si>
  <si>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</si>
  <si>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sp28/14- 210 m_x000d_
sp28/29 - 61 m_x000d_
sp29/33 - 68 m_x000d_
sp29/39 - 260 m_x000d_
KV č.33 - 50 m_x000d_
KV č.29 - 40 m_x000d_
KV č.28 - 37 m_x000d_
 odečet kolejnic ve výhybkách (114,3+12,5)</t>
  </si>
  <si>
    <t>726-114,3-12,5</t>
  </si>
  <si>
    <t>10</t>
  </si>
  <si>
    <t>5905055010</t>
  </si>
  <si>
    <t>Odstranění stávajícího kolejového lože odtěžením v koleji</t>
  </si>
  <si>
    <t>m3</t>
  </si>
  <si>
    <t>1526312994</t>
  </si>
  <si>
    <t>"sp28/14" 113*3,4*0,35 - 18,672"pražce"</t>
  </si>
  <si>
    <t>"sp28/29" 30*3,4*0,35 - 4,957 "pražce"</t>
  </si>
  <si>
    <t>"sp29/33" 34*3,4*0,35 - 5,618"pražce"</t>
  </si>
  <si>
    <t>"sp29/39" 150*3,4*0,35 - 24,846"pražce"</t>
  </si>
  <si>
    <t>"KV33(4ASK)" 2*3,4*0,35 - 0,303"pražce"</t>
  </si>
  <si>
    <t>"KV33(6SK)" 2*3,4*0,35 - 0,303"pražce"</t>
  </si>
  <si>
    <t>Součet</t>
  </si>
  <si>
    <t>11</t>
  </si>
  <si>
    <t>5905055020</t>
  </si>
  <si>
    <t>Odstranění stávajícího kolejového lože odtěžením ve výhybce</t>
  </si>
  <si>
    <t>-1078301876</t>
  </si>
  <si>
    <t>Poznámka k položce:_x000d_
Vč. 28 - 60,830_x000d_
Vč. 29 - 79,226_x000d_
Vč. 33 - 48,664</t>
  </si>
  <si>
    <t>"Vč28"68,39*3,2*0,35-9,898"pražce"</t>
  </si>
  <si>
    <t>"Vč29"87,32*3,2*0,35-12,742"pražce"</t>
  </si>
  <si>
    <t>"Vč33"55,85*3,2*0,35-8,042"pražce"</t>
  </si>
  <si>
    <t>12</t>
  </si>
  <si>
    <t>5905105030</t>
  </si>
  <si>
    <t>Doplnění KL kamenivem souvisle strojně v koleji</t>
  </si>
  <si>
    <t>1037420277</t>
  </si>
  <si>
    <t>"sp28/29" 30*3,4*0,35 - 4,957"pražce"</t>
  </si>
  <si>
    <t>13</t>
  </si>
  <si>
    <t>5905105040</t>
  </si>
  <si>
    <t>Doplnění KL kamenivem souvisle strojně ve výhybce</t>
  </si>
  <si>
    <t>1249677736</t>
  </si>
  <si>
    <t xml:space="preserve"> "VČ28"68,39*3,2*0,35-9,898"pražce"</t>
  </si>
  <si>
    <t>"VČ29"87,32*3,2*0,35-12,742"pražce"</t>
  </si>
  <si>
    <t>"VČ33"55,85*3,2*0,35-8,042"pražce"</t>
  </si>
  <si>
    <t>14</t>
  </si>
  <si>
    <t>5906120010</t>
  </si>
  <si>
    <t>Zkrácení dřevěného pražce odřezáním</t>
  </si>
  <si>
    <t>655616444</t>
  </si>
  <si>
    <t>Poznámka k položce:_x000d_
sp28/14 (KV28)-12 ks_x000d_
sp29/33(KV29)- 7 ks_x000d_
sp29/39(KV29)- 7 ks_x000d_
KV33(4ASK) - 3 ks_x000d_
KV33(6SK) - 3 ks</t>
  </si>
  <si>
    <t>9909000100</t>
  </si>
  <si>
    <t>Poplatek za uložení suti nebo hmot na oficiální skládku</t>
  </si>
  <si>
    <t>t</t>
  </si>
  <si>
    <t>512</t>
  </si>
  <si>
    <t>83873839</t>
  </si>
  <si>
    <t>(339,191+206,265)*1,7</t>
  </si>
  <si>
    <t>16</t>
  </si>
  <si>
    <t>9909000400</t>
  </si>
  <si>
    <t>Poplatek za likvidaci plastových součástí</t>
  </si>
  <si>
    <t>-2097708352</t>
  </si>
  <si>
    <t>17</t>
  </si>
  <si>
    <t>5907010035</t>
  </si>
  <si>
    <t>Výměna LISŮ tvar S49, T, 49E1</t>
  </si>
  <si>
    <t>511953302</t>
  </si>
  <si>
    <t>Poznámka k souboru cen:_x000d_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</si>
  <si>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_x000d_
Metr kolejnice=m</t>
  </si>
  <si>
    <t>(12*2,7)+(3,5*4)</t>
  </si>
  <si>
    <t>18</t>
  </si>
  <si>
    <t>5907040031</t>
  </si>
  <si>
    <t>Posun kolejnic před svařováním tvar kolejnic S49, T, 49E1</t>
  </si>
  <si>
    <t>-1327968556</t>
  </si>
  <si>
    <t>Poznámka k souboru cen:_x000d_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</si>
  <si>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 xml:space="preserve">Poznámka k položce:_x000d_
sp28/22(KV28) - 5,1 x2_x000d_
VČ28 (Lvnitřní) - 15_x000d_
VČ28(Pvnější) - 15_x000d_
VČ29((Lvnitřní) - 17,5_x000d_
VČ29(Pvnější) - 17,5_x000d_
VČ33(Lvnější) -  13_x000d_
VČ33/Pvnitřní) - 13_x000d_
_x000d_
Metr kolejnice=m</t>
  </si>
  <si>
    <t>19</t>
  </si>
  <si>
    <t>5907050020</t>
  </si>
  <si>
    <t>Dělení kolejnic řezáním nebo rozbroušením soustavy S49 nebo T</t>
  </si>
  <si>
    <t>1137274086</t>
  </si>
  <si>
    <t>Poznámka k položce:_x000d_
Řez=kus</t>
  </si>
  <si>
    <t>20</t>
  </si>
  <si>
    <t>5911060030</t>
  </si>
  <si>
    <t>Výměna výhybkové kolejnice přímé tv. S49</t>
  </si>
  <si>
    <t>240249458</t>
  </si>
  <si>
    <t>Poznámka k položce:_x000d_
VČ28(L vnější) - 18,5_x000d_
VČ28(P vnitřní) - 18,5_x000d_
VČ29(L vnější) - 19,7_x000d_
VČ29(P vnitřní) - 19,7_x000d_
VČ33(P vnější) - 12,7_x000d_
VČ33(L vnitřní) - 12,7_x000d_
Metr kolejnice=metr</t>
  </si>
  <si>
    <t>18,5*2+19,7*2+12,7*2</t>
  </si>
  <si>
    <t>5911121130</t>
  </si>
  <si>
    <t>Výměna kolejnice u přídržnice typ Kn60 ohnuté soustavy S49</t>
  </si>
  <si>
    <t>131716920</t>
  </si>
  <si>
    <t>Poznámka k položce:_x000d_
VČ33( Lpřídržná) - 7,860_x000d_
Délka kolejnice=m;
Metr přídržnice=m</t>
  </si>
  <si>
    <t>22</t>
  </si>
  <si>
    <t>5911231020</t>
  </si>
  <si>
    <t>Výměna VP svorníku soustavy S49</t>
  </si>
  <si>
    <t>1430145097</t>
  </si>
  <si>
    <t>Poznámka k souboru cen:_x000d_
1. V cenách jsou započteny náklady na demontáž, výměnu, montáž a ošetření součástí mazivem. 2. V cenách nejsou obsaženy náklady na dodávku materiálu.</t>
  </si>
  <si>
    <t>23</t>
  </si>
  <si>
    <t>5911230030</t>
  </si>
  <si>
    <t>Výměna VP šroubu v klínu srdcovky soustavy S49</t>
  </si>
  <si>
    <t>-523761585</t>
  </si>
  <si>
    <t>25</t>
  </si>
  <si>
    <t>7497351790</t>
  </si>
  <si>
    <t>Pospojování vodivých konstrukcí proudovou propojkou</t>
  </si>
  <si>
    <t>1381974907</t>
  </si>
  <si>
    <t>3*5</t>
  </si>
  <si>
    <t>26</t>
  </si>
  <si>
    <t>5907055020</t>
  </si>
  <si>
    <t>Vrtání kolejnic otvor o průměru přes 10 do 23 mm</t>
  </si>
  <si>
    <t>-1631689798</t>
  </si>
  <si>
    <t>Poznámka k souboru cen:_x000d_
1. V cenách jsou započteny náklady na manipulaci, podložení, označení a provedení vrtu ve stojině kolejnice.</t>
  </si>
  <si>
    <t>Poznámka k položce:_x000d_
VČ 28 - 6x_x000d_
VČ 29 - 4x_x000d_
VČ 33 - 4x</t>
  </si>
  <si>
    <t>6+4+4</t>
  </si>
  <si>
    <t>27</t>
  </si>
  <si>
    <t>5910090050</t>
  </si>
  <si>
    <t>Navaření srdcovky jednoduché montované z kolejnic úhel odbočení 5°-7,9° (1:7,5 až 1:9) hloubky do 10 mm</t>
  </si>
  <si>
    <t>Sborník UOŽI 01 2021</t>
  </si>
  <si>
    <t>24023401</t>
  </si>
  <si>
    <t>Poznámka k souboru cen:_x000d_
1. V cenách jsou obsaženy náklady na uvolnění upevňovadel, vyrovnání srdcovky, opravu navařením, dotažení upevňovadel a kontrola měřidlem. 2. V cenách nejsou obsaženy náklady na podbití srdcovky a nedestruktivní kontrolu ultrazvukem.</t>
  </si>
  <si>
    <t>Poznámka k položce:_x000d_
Vč.33</t>
  </si>
  <si>
    <t>28</t>
  </si>
  <si>
    <t>5910021020</t>
  </si>
  <si>
    <t>Svařování kolejnic termitem zkrácený předehřev standardní spára svar sériový tv. S49</t>
  </si>
  <si>
    <t>svar</t>
  </si>
  <si>
    <t>-1341965211</t>
  </si>
  <si>
    <t>Poznámka k položce:_x000d_
Vč 28 - 28 svarů_x000d_
Vč 29 - 26 svarů_x000d_
Vč 33 - 17 svarů</t>
  </si>
  <si>
    <t>28+26+17</t>
  </si>
  <si>
    <t>29</t>
  </si>
  <si>
    <t>5906055010</t>
  </si>
  <si>
    <t>Příplatek za současnou výměnu pražce s podkladnicovým upevněním a kompletů</t>
  </si>
  <si>
    <t>23323708</t>
  </si>
  <si>
    <t>Poznámka k souboru cen:_x000d_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</si>
  <si>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30</t>
  </si>
  <si>
    <t>5906055070</t>
  </si>
  <si>
    <t>Příplatek za současnou výměnu pražce s podkladnicovým upevněním a svěrkových šroubů</t>
  </si>
  <si>
    <t>1528794969</t>
  </si>
  <si>
    <t>31</t>
  </si>
  <si>
    <t>5906055020</t>
  </si>
  <si>
    <t>Příplatek za současnou výměnu pražce s podkladnicovým upevněním a kompletů a pryžových podložek</t>
  </si>
  <si>
    <t>1555099596</t>
  </si>
  <si>
    <t>Poznámka k položce:_x000d_
Pražec=kus</t>
  </si>
  <si>
    <t>32</t>
  </si>
  <si>
    <t>5909041010</t>
  </si>
  <si>
    <t>Úprava GPK výhybky směrové a výškové uspořádání pražce dřevěné nebo ocelové</t>
  </si>
  <si>
    <t>1448666600</t>
  </si>
  <si>
    <t>Poznámka k položce:_x000d_
Rozvinutá délka výhybky</t>
  </si>
  <si>
    <t>33</t>
  </si>
  <si>
    <t>5909031020</t>
  </si>
  <si>
    <t>Úprava GPK koleje směrové a výškové uspořádání pražce betonové</t>
  </si>
  <si>
    <t>km</t>
  </si>
  <si>
    <t>-226314244</t>
  </si>
  <si>
    <t>Poznámka k položce:_x000d_
Kilometr koleje=km</t>
  </si>
  <si>
    <t>34</t>
  </si>
  <si>
    <t>5910040220</t>
  </si>
  <si>
    <t>Umožnění volné dilatace kolejnice bez demontáže nebo montáže upevňovadel s osazením a odstraněním kluzných podložek rozdělení pražců "d"</t>
  </si>
  <si>
    <t>-446651880</t>
  </si>
  <si>
    <t>Poznámka k položce:_x000d_
Metr kolejnice=m</t>
  </si>
  <si>
    <t>35</t>
  </si>
  <si>
    <t>5910050010</t>
  </si>
  <si>
    <t>Umožnění volné dilatace dílů výhybek demontáž upevňovadel výhybka I. generace</t>
  </si>
  <si>
    <t>20012732</t>
  </si>
  <si>
    <t>Poznámka k položce:_x000d_
Rozvinutá délka výhybky=m</t>
  </si>
  <si>
    <t>36</t>
  </si>
  <si>
    <t>5910050110</t>
  </si>
  <si>
    <t>Umožnění volné dilatace dílů výhybek montáž upevňovadel výhybka I. generace</t>
  </si>
  <si>
    <t>645772984</t>
  </si>
  <si>
    <t>37</t>
  </si>
  <si>
    <t>5910035030</t>
  </si>
  <si>
    <t>Dosažení dovolené upínací teploty v BK prodloužením kolejnicového pásu v koleji tv. S49</t>
  </si>
  <si>
    <t>-895012787</t>
  </si>
  <si>
    <t>39</t>
  </si>
  <si>
    <t>5910135010</t>
  </si>
  <si>
    <t>Demontáž pražcové kotvy v koleji</t>
  </si>
  <si>
    <t>1750297327</t>
  </si>
  <si>
    <t>Poznámka k položce:_x000d_
sp29/39 - přechodová oblast</t>
  </si>
  <si>
    <t>40</t>
  </si>
  <si>
    <t>5910136010</t>
  </si>
  <si>
    <t>Montáž pražcové kotvy v koleji</t>
  </si>
  <si>
    <t>-1141530474</t>
  </si>
  <si>
    <t>41</t>
  </si>
  <si>
    <t>5910132030</t>
  </si>
  <si>
    <t>Zřízení zádržné opěrky na jazyku i opornici</t>
  </si>
  <si>
    <t>pár</t>
  </si>
  <si>
    <t>1611522082</t>
  </si>
  <si>
    <t>42</t>
  </si>
  <si>
    <t>5905023020</t>
  </si>
  <si>
    <t>Úprava povrchu stezky rozprostřením štěrkodrtě přes 3 do 5 cm</t>
  </si>
  <si>
    <t>m2</t>
  </si>
  <si>
    <t>1628613989</t>
  </si>
  <si>
    <t>43</t>
  </si>
  <si>
    <t>5905025110</t>
  </si>
  <si>
    <t>Doplnění stezky štěrkodrtí souvislé</t>
  </si>
  <si>
    <t>284605052</t>
  </si>
  <si>
    <t>964*1*0,05</t>
  </si>
  <si>
    <t>44</t>
  </si>
  <si>
    <t>M</t>
  </si>
  <si>
    <t>5956140030</t>
  </si>
  <si>
    <t>Pražec betonový příčný vystrojený včetně kompletů tv. B 91S/2 (S)</t>
  </si>
  <si>
    <t>-1843588953</t>
  </si>
  <si>
    <t>45</t>
  </si>
  <si>
    <t>5958158025</t>
  </si>
  <si>
    <t>Podložka pryžová pod patu kolejnice WS7 149x152x7 (Vossloh)</t>
  </si>
  <si>
    <t>-1076812812</t>
  </si>
  <si>
    <t>46</t>
  </si>
  <si>
    <t>5955101025</t>
  </si>
  <si>
    <t>Kamenivo drcené drť frakce 4/8</t>
  </si>
  <si>
    <t>1037196152</t>
  </si>
  <si>
    <t>48,2*1,8</t>
  </si>
  <si>
    <t>47</t>
  </si>
  <si>
    <t>5955101000</t>
  </si>
  <si>
    <t>Kamenivo drcené štěrk frakce 31,5/63 třídy BI</t>
  </si>
  <si>
    <t>24721114</t>
  </si>
  <si>
    <t>(206,265+339,191)*1,7</t>
  </si>
  <si>
    <t>48</t>
  </si>
  <si>
    <t>5961170080</t>
  </si>
  <si>
    <t>Zádržná opěrka proti putování (komplet pro jazky i opornici) S49 R500 pro jazyk ohnutý i přímý</t>
  </si>
  <si>
    <t>1383008032</t>
  </si>
  <si>
    <t>49</t>
  </si>
  <si>
    <t>5961170090</t>
  </si>
  <si>
    <t>Zádržná opěrka proti putování (komplet pro jazky i opornici) S49 R760 pro jazyk ohnutý i přímý</t>
  </si>
  <si>
    <t>1114124850</t>
  </si>
  <si>
    <t>50</t>
  </si>
  <si>
    <t>5961170070</t>
  </si>
  <si>
    <t>Zádržná opěrka proti putování (komplet pro jazky i opornici) S49 R300 pro jazyk ohnutý i přímý</t>
  </si>
  <si>
    <t>1666002562</t>
  </si>
  <si>
    <t>51</t>
  </si>
  <si>
    <t>5960101000</t>
  </si>
  <si>
    <t>Pražcové kotvy TDHB pro pražec betonový B 91</t>
  </si>
  <si>
    <t>-1698509357</t>
  </si>
  <si>
    <t>Poznámka k položce:_x000d_
Sp 29/39</t>
  </si>
  <si>
    <t>52</t>
  </si>
  <si>
    <t>5958110065</t>
  </si>
  <si>
    <t>Vysokopevnostní svorník M24 x 280 mm</t>
  </si>
  <si>
    <t>128</t>
  </si>
  <si>
    <t>-2003914732</t>
  </si>
  <si>
    <t>Poznámka k položce:_x000d_
VČ 28</t>
  </si>
  <si>
    <t>53</t>
  </si>
  <si>
    <t>5958110070</t>
  </si>
  <si>
    <t>Vysokopevnostní svorník M24 x 290 mm</t>
  </si>
  <si>
    <t>542926614</t>
  </si>
  <si>
    <t>Poznámka k položce:_x000d_
VČ 28, 29</t>
  </si>
  <si>
    <t>54</t>
  </si>
  <si>
    <t>5958110075</t>
  </si>
  <si>
    <t>Vysokopevnostní svorník M24 x 300 mm</t>
  </si>
  <si>
    <t>623143824</t>
  </si>
  <si>
    <t>Poznámka k položce:_x000d_
VČ 28,29,33</t>
  </si>
  <si>
    <t>55</t>
  </si>
  <si>
    <t>5958110080</t>
  </si>
  <si>
    <t>Vysokopevnostní svorník M24 x 310 mm</t>
  </si>
  <si>
    <t>-2071491286</t>
  </si>
  <si>
    <t>Poznámka k položce:_x000d_
VČ 33</t>
  </si>
  <si>
    <t>56</t>
  </si>
  <si>
    <t>5958110085</t>
  </si>
  <si>
    <t>Vysokopevnostní svorník M24 x 320 mm</t>
  </si>
  <si>
    <t>996498643</t>
  </si>
  <si>
    <t>Poznámka k položce:_x000d_
VČ 28,29</t>
  </si>
  <si>
    <t>57</t>
  </si>
  <si>
    <t>5958110090</t>
  </si>
  <si>
    <t>Vysokopevnostní svorník M24 x 330 mm</t>
  </si>
  <si>
    <t>-799411438</t>
  </si>
  <si>
    <t>58</t>
  </si>
  <si>
    <t>5958110095</t>
  </si>
  <si>
    <t>Vysokopevnostní svorník M24 x 340 mm</t>
  </si>
  <si>
    <t>-1204517973</t>
  </si>
  <si>
    <t>59</t>
  </si>
  <si>
    <t>5958110105</t>
  </si>
  <si>
    <t>Vysokopevnostní svorník M24 x 360 mm</t>
  </si>
  <si>
    <t>2018353446</t>
  </si>
  <si>
    <t>Poznámka k položce:_x000d_
VČ 28(2x),33</t>
  </si>
  <si>
    <t>2+1</t>
  </si>
  <si>
    <t>60</t>
  </si>
  <si>
    <t>5958110110</t>
  </si>
  <si>
    <t>Vysokopevnostní svorník M24 x 370 mm</t>
  </si>
  <si>
    <t>-65824316</t>
  </si>
  <si>
    <t>Poznámka k položce:_x000d_
VČ 28,33</t>
  </si>
  <si>
    <t>61</t>
  </si>
  <si>
    <t>5958110115</t>
  </si>
  <si>
    <t>Vysokopevnostní svorník M24 x 380 mm</t>
  </si>
  <si>
    <t>-1680876227</t>
  </si>
  <si>
    <t>Poznámka k položce:_x000d_
VČ 29</t>
  </si>
  <si>
    <t>62</t>
  </si>
  <si>
    <t>5958110120</t>
  </si>
  <si>
    <t>Vysokopevnostní svorník M24 x 390 mm</t>
  </si>
  <si>
    <t>-421233061</t>
  </si>
  <si>
    <t>Poznámka k položce:_x000d_
VČ 28,29,33(2x)</t>
  </si>
  <si>
    <t>1+1+2</t>
  </si>
  <si>
    <t>63</t>
  </si>
  <si>
    <t>5958110130</t>
  </si>
  <si>
    <t>Vysokopevnostní svorník M24 x 410 mm</t>
  </si>
  <si>
    <t>-2045782169</t>
  </si>
  <si>
    <t>64</t>
  </si>
  <si>
    <t>5958110140</t>
  </si>
  <si>
    <t>Vysokopevnostní svorník M24 x 430 mm</t>
  </si>
  <si>
    <t>-196170036</t>
  </si>
  <si>
    <t>65</t>
  </si>
  <si>
    <t>5958110145</t>
  </si>
  <si>
    <t>Vysokopevnostní svorník M24 x 440 mm</t>
  </si>
  <si>
    <t>-1109445939</t>
  </si>
  <si>
    <t>66</t>
  </si>
  <si>
    <t>5958110150</t>
  </si>
  <si>
    <t>Vysokopevnostní svorník M24 x 450 mm</t>
  </si>
  <si>
    <t>2106168263</t>
  </si>
  <si>
    <t>67</t>
  </si>
  <si>
    <t>5958110170</t>
  </si>
  <si>
    <t>Vysokopevnostní svorník M24 x 490 mm</t>
  </si>
  <si>
    <t>1141427812</t>
  </si>
  <si>
    <t>68</t>
  </si>
  <si>
    <t>5958110180</t>
  </si>
  <si>
    <t>Vysokopevnostní svorník M24 x 510 mm</t>
  </si>
  <si>
    <t>135210004</t>
  </si>
  <si>
    <t>69</t>
  </si>
  <si>
    <t>5958110185</t>
  </si>
  <si>
    <t>Vysokopevnostní svorník M24 x 520 mm</t>
  </si>
  <si>
    <t>-1163672564</t>
  </si>
  <si>
    <t>70</t>
  </si>
  <si>
    <t>5958110195</t>
  </si>
  <si>
    <t>Vysokopevnostní svorník M24 x 540 mm</t>
  </si>
  <si>
    <t>816199973</t>
  </si>
  <si>
    <t>71</t>
  </si>
  <si>
    <t>5958116000</t>
  </si>
  <si>
    <t>Matice M24</t>
  </si>
  <si>
    <t>-1045264642</t>
  </si>
  <si>
    <t>35*4</t>
  </si>
  <si>
    <t>72</t>
  </si>
  <si>
    <t>5958113005</t>
  </si>
  <si>
    <t>Součást svorníku výkovek kuželové pánve</t>
  </si>
  <si>
    <t>-970659909</t>
  </si>
  <si>
    <t>35*2</t>
  </si>
  <si>
    <t>73</t>
  </si>
  <si>
    <t>5958113000</t>
  </si>
  <si>
    <t>Součást svorníku výkovek kulové podložky</t>
  </si>
  <si>
    <t>1783735247</t>
  </si>
  <si>
    <t>74</t>
  </si>
  <si>
    <t>RR0437984760</t>
  </si>
  <si>
    <t>Podložka 1 S49 60x12x65 mm šikmá</t>
  </si>
  <si>
    <t>1264756893</t>
  </si>
  <si>
    <t>75</t>
  </si>
  <si>
    <t>RR0437984770</t>
  </si>
  <si>
    <t>Podložka 2 S49 60x12x65 mm šikmá</t>
  </si>
  <si>
    <t>-1376049577</t>
  </si>
  <si>
    <t>76</t>
  </si>
  <si>
    <t>7594110035</t>
  </si>
  <si>
    <t>Lanové propojení s kolíkovým ukončením KB 1xCu50/700 norma 703569005 (HM0404223310000)</t>
  </si>
  <si>
    <t>-248922970</t>
  </si>
  <si>
    <t>77</t>
  </si>
  <si>
    <t>7594110045</t>
  </si>
  <si>
    <t>Lanové propojení s kolíkovým ukončením KB 1xCu50/1500 norma 703569007 (HM0404223330000)</t>
  </si>
  <si>
    <t>962417249</t>
  </si>
  <si>
    <t>78</t>
  </si>
  <si>
    <t>5956131005</t>
  </si>
  <si>
    <t>Vystrojení pražce dřevěného protištěpná destička pro pražec (105x210)</t>
  </si>
  <si>
    <t>251393219</t>
  </si>
  <si>
    <t>A.1.2 - Materiál zajištěný objednatelem - NEOCEŇOVAT</t>
  </si>
  <si>
    <t xml:space="preserve">Pavlína Liprtová </t>
  </si>
  <si>
    <t>5956101005</t>
  </si>
  <si>
    <t>Pražec dřevěný příčný nevystrojený dub 2600x260x150 mm</t>
  </si>
  <si>
    <t>-1647129054</t>
  </si>
  <si>
    <t>5956122020</t>
  </si>
  <si>
    <t>Pražec dřevěný výhybkový dub skupina 4 2600x260x150</t>
  </si>
  <si>
    <t>-1644435839</t>
  </si>
  <si>
    <t>5956122025</t>
  </si>
  <si>
    <t>Pražec dřevěný výhybkový dub skupina 4 2700x260x150</t>
  </si>
  <si>
    <t>-1946677131</t>
  </si>
  <si>
    <t>5956122030</t>
  </si>
  <si>
    <t>Pražec dřevěný výhybkový dub skupina 4 2800x260x150</t>
  </si>
  <si>
    <t>837030498</t>
  </si>
  <si>
    <t>5956122035</t>
  </si>
  <si>
    <t>Pražec dřevěný výhybkový dub skupina 4 2900x260x150</t>
  </si>
  <si>
    <t>1050187791</t>
  </si>
  <si>
    <t>5956122040</t>
  </si>
  <si>
    <t>Pražec dřevěný výhybkový dub skupina 4 3000x260x150</t>
  </si>
  <si>
    <t>444092905</t>
  </si>
  <si>
    <t>5956122045</t>
  </si>
  <si>
    <t>Pražec dřevěný výhybkový dub skupina 4 3100x260x150</t>
  </si>
  <si>
    <t>358521833</t>
  </si>
  <si>
    <t>5956122050</t>
  </si>
  <si>
    <t>Pražec dřevěný výhybkový dub skupina 4 3200x260x150</t>
  </si>
  <si>
    <t>1364879314</t>
  </si>
  <si>
    <t>5956122055</t>
  </si>
  <si>
    <t>Pražec dřevěný výhybkový dub skupina 4 3300x260x150</t>
  </si>
  <si>
    <t>1620795430</t>
  </si>
  <si>
    <t>5956122060</t>
  </si>
  <si>
    <t>Pražec dřevěný výhybkový dub skupina 4 3400x260x150</t>
  </si>
  <si>
    <t>1626969988</t>
  </si>
  <si>
    <t>5956122065</t>
  </si>
  <si>
    <t>Pražec dřevěný výhybkový dub skupina 4 3500x260x150</t>
  </si>
  <si>
    <t>-1700492088</t>
  </si>
  <si>
    <t>5956122070</t>
  </si>
  <si>
    <t>Pražec dřevěný výhybkový dub skupina 4 3600x260x150</t>
  </si>
  <si>
    <t>910013109</t>
  </si>
  <si>
    <t>5956122075</t>
  </si>
  <si>
    <t>Pražec dřevěný výhybkový dub skupina 4 3700x260x150</t>
  </si>
  <si>
    <t>-371438820</t>
  </si>
  <si>
    <t>5956122080</t>
  </si>
  <si>
    <t>Pražec dřevěný výhybkový dub skupina 4 3800x260x150</t>
  </si>
  <si>
    <t>-918643404</t>
  </si>
  <si>
    <t>5956122085</t>
  </si>
  <si>
    <t>Pražec dřevěný výhybkový dub skupina 4 3900x260x150</t>
  </si>
  <si>
    <t>1919093608</t>
  </si>
  <si>
    <t>5956122090</t>
  </si>
  <si>
    <t>Pražec dřevěný výhybkový dub skupina 4 4000x260x150</t>
  </si>
  <si>
    <t>-211932442</t>
  </si>
  <si>
    <t>5956122095</t>
  </si>
  <si>
    <t>Pražec dřevěný výhybkový dub skupina 4 4100x260x150</t>
  </si>
  <si>
    <t>-55698781</t>
  </si>
  <si>
    <t>5956122100</t>
  </si>
  <si>
    <t>Pražec dřevěný výhybkový dub skupina 4 4200x260x150</t>
  </si>
  <si>
    <t>-527933951</t>
  </si>
  <si>
    <t>5956122105</t>
  </si>
  <si>
    <t>Pražec dřevěný výhybkový dub skupina 4 4300x260x150</t>
  </si>
  <si>
    <t>347252206</t>
  </si>
  <si>
    <t>5956122110</t>
  </si>
  <si>
    <t>Pražec dřevěný výhybkový dub skupina 4 4400x260x150</t>
  </si>
  <si>
    <t>-826274575</t>
  </si>
  <si>
    <t>5956122115</t>
  </si>
  <si>
    <t>Pražec dřevěný výhybkový dub skupina 4 4500x260x150</t>
  </si>
  <si>
    <t>-1982813206</t>
  </si>
  <si>
    <t>5956122120</t>
  </si>
  <si>
    <t>Pražec dřevěný výhybkový dub skupina 4 4600x260x150</t>
  </si>
  <si>
    <t>1092463634</t>
  </si>
  <si>
    <t>5956122125</t>
  </si>
  <si>
    <t>Pražec dřevěný výhybkový dub skupina 4 4700x260x150</t>
  </si>
  <si>
    <t>-713365223</t>
  </si>
  <si>
    <t>24</t>
  </si>
  <si>
    <t>5957104025</t>
  </si>
  <si>
    <t>Kolejnicové pásy třídy R260 tv. 49 E1 délky 75 metrů</t>
  </si>
  <si>
    <t>-715526946</t>
  </si>
  <si>
    <t>5958128010</t>
  </si>
  <si>
    <t>Komplety ŽS 4 (šroub RS 1, matice M 24, podložka Fe6, svěrka ŽS4)</t>
  </si>
  <si>
    <t>1180582961</t>
  </si>
  <si>
    <t>5958158005</t>
  </si>
  <si>
    <t xml:space="preserve">Podložka pryžová pod patu kolejnice S49  183/126/6</t>
  </si>
  <si>
    <t>-1826992172</t>
  </si>
  <si>
    <t>5958158070</t>
  </si>
  <si>
    <t>Podložka polyetylenová pod podkladnici 380/160/2 (S4, R4)</t>
  </si>
  <si>
    <t>28071608</t>
  </si>
  <si>
    <t>5958173000</t>
  </si>
  <si>
    <t>Polyetylenové pásy v kotoučích</t>
  </si>
  <si>
    <t>-1964152416</t>
  </si>
  <si>
    <t>5958134075</t>
  </si>
  <si>
    <t>Součásti upevňovací vrtule R1(145)</t>
  </si>
  <si>
    <t>-1985181432</t>
  </si>
  <si>
    <t>5958134080</t>
  </si>
  <si>
    <t>Součásti upevňovací vrtule R2 (160)</t>
  </si>
  <si>
    <t>1465761575</t>
  </si>
  <si>
    <t>5958134041</t>
  </si>
  <si>
    <t>Součásti upevňovací šroub svěrkový T5</t>
  </si>
  <si>
    <t>647465486</t>
  </si>
  <si>
    <t>5958134042</t>
  </si>
  <si>
    <t>Součásti upevňovací šroub svěrkový T10 M24x80</t>
  </si>
  <si>
    <t>2121655853</t>
  </si>
  <si>
    <t>5958134115</t>
  </si>
  <si>
    <t>Součásti upevňovací matice M24</t>
  </si>
  <si>
    <t>8906370</t>
  </si>
  <si>
    <t>5958131030</t>
  </si>
  <si>
    <t>Součásti upevňovací s antikorozní úpravou svěrka VT2</t>
  </si>
  <si>
    <t>-2136137537</t>
  </si>
  <si>
    <t>5958134040</t>
  </si>
  <si>
    <t>Součásti upevňovací kroužek pružný dvojitý Fe 6</t>
  </si>
  <si>
    <t>-216423190</t>
  </si>
  <si>
    <t>5957134005</t>
  </si>
  <si>
    <t>Lepený izolovaný styk tv. S49 s tepelně zpracovanou hlavou délky 3,50 m</t>
  </si>
  <si>
    <t>-137752766</t>
  </si>
  <si>
    <t>5957134000</t>
  </si>
  <si>
    <t>Lepený izolovaný styk tv. S49 s tepelně zpracovanou hlavou délky2,70 m</t>
  </si>
  <si>
    <t>162459902</t>
  </si>
  <si>
    <t xml:space="preserve">A.1.3 - Práce na SSZT a SEE </t>
  </si>
  <si>
    <t xml:space="preserve"> Pavlína Liprtová </t>
  </si>
  <si>
    <t>5911527030</t>
  </si>
  <si>
    <t>Demontáž čelisťového závěru výhybky jednoduché bez žlabového pražce soustavy S49</t>
  </si>
  <si>
    <t>1879586432</t>
  </si>
  <si>
    <t>Poznámka k položce:_x000d_
VČ28 2x_x000d_
VČ29 2x_x000d_
VČ33 1x_x000d_
Závěr=kus</t>
  </si>
  <si>
    <t>5911529030</t>
  </si>
  <si>
    <t>Montáž čelisťového závěru výhybky jednoduché bez žlabového pražce soustavy S49</t>
  </si>
  <si>
    <t>-1316809419</t>
  </si>
  <si>
    <t>Poznámka k položce:_x000d_
VČ28 2x_x000d_
VČ29 2x_x000d_
VČ33 1x</t>
  </si>
  <si>
    <t>5911531030</t>
  </si>
  <si>
    <t>Seřízení čelisťového závěru výhybky jednoduché bez žlabového pražce soustavy S49</t>
  </si>
  <si>
    <t>1137508710</t>
  </si>
  <si>
    <t>7493371012</t>
  </si>
  <si>
    <t>Demontáže zařízení na elektrickém ohřevu výhybek kompletní topné soupravy na výhybku tvaru 1:12-500</t>
  </si>
  <si>
    <t>183101622</t>
  </si>
  <si>
    <t>7493371014</t>
  </si>
  <si>
    <t>Demontáže zařízení na elektrickém ohřevu výhybek kompletní topné soupravy na výhybku tvaru 1:14-760</t>
  </si>
  <si>
    <t>-1776801231</t>
  </si>
  <si>
    <t>7493371010</t>
  </si>
  <si>
    <t>Demontáže zařízení na elektrickém ohřevu výhybek kompletní topné soupravy na výhybku tvaru 1:7,5-190, 1:9-190</t>
  </si>
  <si>
    <t>1413776316</t>
  </si>
  <si>
    <t>7493351026</t>
  </si>
  <si>
    <t>Montáž elektrického ohřevu výhybek (EOV) kompletní topné soupravy na jednoduchou výhybku soustavy S49, R65 a UIC60 s poloměrem odbočení 760 m</t>
  </si>
  <si>
    <t>504910208</t>
  </si>
  <si>
    <t>7493351024</t>
  </si>
  <si>
    <t>Montáž elektrického ohřevu výhybek (EOV) kompletní topné soupravy na jednoduchou výhybku soustavy S49, R65 a UIC60 s poloměrem odbočení 500 m</t>
  </si>
  <si>
    <t>-1176011631</t>
  </si>
  <si>
    <t>7493351022</t>
  </si>
  <si>
    <t>Montáž elektrického ohřevu výhybek (EOV) kompletní topné soupravy na jednoduchou výhybku soustavy S49, R65 a UIC60 s poloměrem odbočení 300 m</t>
  </si>
  <si>
    <t>-2139195129</t>
  </si>
  <si>
    <t>7497371630</t>
  </si>
  <si>
    <t>Demontáže zařízení trakčního vedení svodu propojení nebo ukolejnění na elektrizovaných tratích nebo v kolejových obvodech</t>
  </si>
  <si>
    <t>-1070079810</t>
  </si>
  <si>
    <t>7497351560</t>
  </si>
  <si>
    <t>Montáž přímého ukolejnění na elektrizovaných tratích nebo v kolejových obvodech</t>
  </si>
  <si>
    <t>569413421</t>
  </si>
  <si>
    <t>7591017030</t>
  </si>
  <si>
    <t>Demontáž elektromotorického přestavníku z výhybky s kontrolou jazyků</t>
  </si>
  <si>
    <t>1405219570</t>
  </si>
  <si>
    <t>Poznámka k položce:_x000d_
VČ28,VČ29,VČ33</t>
  </si>
  <si>
    <t>7591017060</t>
  </si>
  <si>
    <t>Odpojení elektromotorického přestavníku z výhybky</t>
  </si>
  <si>
    <t>-218734236</t>
  </si>
  <si>
    <t>7591015030</t>
  </si>
  <si>
    <t>Montáž elektromotorického přestavníku na výhybce s kontrolou jazyků s upevněním na pražci</t>
  </si>
  <si>
    <t>-234819653</t>
  </si>
  <si>
    <t>7591015062</t>
  </si>
  <si>
    <t>Připojení elektromotorického přestavníku na výhybku s kontrolou jazyků</t>
  </si>
  <si>
    <t>-2073856334</t>
  </si>
  <si>
    <t>A.1.4 - Přeprava</t>
  </si>
  <si>
    <t>9902100100</t>
  </si>
  <si>
    <t>Doprava obousměrná (např. dodávek z vlastních zásob zhotovitele nebo objednatele nebo výzisku) mechanizací o nosnosti přes 3,5 t sypanin (kameniva, písku, suti, dlažebních kostek, atd.) do 10 km</t>
  </si>
  <si>
    <t>-1303607039</t>
  </si>
  <si>
    <t>Poznámka k položce:_x000d_
skládka- 927,275 t _x000d_
plast - 0,150 t _x000d_
Měrnou jednotkou je t přepravovaného materiálu.</t>
  </si>
  <si>
    <t>927,275+0,150</t>
  </si>
  <si>
    <t>9902100200</t>
  </si>
  <si>
    <t>Doprava obousměrná (např. dodávek z vlastních zásob zhotovitele nebo objednatele nebo výzisku) mechanizací o nosnosti přes 3,5 t sypanin (kameniva, písku, suti, dlažebních kostek, atd.) do 20 km</t>
  </si>
  <si>
    <t>1969738212</t>
  </si>
  <si>
    <t>Poznámka k položce:_x000d_
kamenivo +drť_x000d_
Měrnou jednotkou je t přepravovaného materiálu.</t>
  </si>
  <si>
    <t>927,275+86,760</t>
  </si>
  <si>
    <t>9903200200</t>
  </si>
  <si>
    <t>Přeprava mechanizace na místo prováděných prací o hmotnosti přes 12 t do 200 km</t>
  </si>
  <si>
    <t>1060017025</t>
  </si>
  <si>
    <t>Poznámka k položce:_x000d_
MHS, ASPv,PUŠL</t>
  </si>
  <si>
    <t>9902100900</t>
  </si>
  <si>
    <t>Doprava obousměrná (např. dodávek z vlastních zásob zhotovitele nebo objednatele nebo výzisku) mechanizací o nosnosti přes 3,5 t sypanin (kameniva, písku, suti, dlažebních kostek, atd.) do 200 km</t>
  </si>
  <si>
    <t>261478014</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</si>
  <si>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</si>
  <si>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Pražce B 91S/2</t>
  </si>
  <si>
    <t>152,709</t>
  </si>
  <si>
    <t>9901000900</t>
  </si>
  <si>
    <t>Doprava obousměrná (např. dodávek z vlastních zásob zhotovitele nebo objednatele nebo výzisku) mechanizací o nosnosti do 3,5 t elektrosoučástek, montážního materiálu, kameniva, písku, dlažebních kostek, suti, atd. do 200 km</t>
  </si>
  <si>
    <t>1558605413</t>
  </si>
  <si>
    <t>Poznámka k položce:_x000d_
Drobný materiál</t>
  </si>
  <si>
    <t>A.2 - TSO výhybek č.62,63,66,69</t>
  </si>
  <si>
    <t>A.2.1 - Práce na ŽSV</t>
  </si>
  <si>
    <t>-1317630555</t>
  </si>
  <si>
    <t>Poznámka k položce:_x000d_
VČ 62 - 4 ks_x000d_
VČ 63 - 4 ks_x000d_
VČ 66 - 4 ks_x000d_
VČ 69 - 4 ks</t>
  </si>
  <si>
    <t>762130214</t>
  </si>
  <si>
    <t>733508026</t>
  </si>
  <si>
    <t>-1236487360</t>
  </si>
  <si>
    <t>Poznámka k položce:_x000d_
VČ 66 - 21 KS_x000d_
VČ 63 - 22 KS_x000d_
VČ 62 - 28 KS_x000d_
VČ 69 - 29 KS_x000d_
_x000d_
_x000d_
_x000d_
Pražec=kus</t>
  </si>
  <si>
    <t>21+22+28+29</t>
  </si>
  <si>
    <t>1386707191</t>
  </si>
  <si>
    <t xml:space="preserve">Poznámka k položce:_x000d_
VČ 66 - 19 KS_x000d_
VČ 63  - 19 KS_x000d_
VČ 62 - 23 KS_x000d_
VČ 69 - 25 KS_x000d_
Pražec=kus</t>
  </si>
  <si>
    <t>19+19+23+23</t>
  </si>
  <si>
    <t>1374518142</t>
  </si>
  <si>
    <t>Poznámka k položce:_x000d_
VČ 66 - 10 KS_x000d_
VČ 63 - 9 KS_x000d_
VČ 62 - 10 KS_x000d_
VČ 69 - 10 KS_x000d_
_x000d_
Pražec=kus</t>
  </si>
  <si>
    <t>10+9+10+10</t>
  </si>
  <si>
    <t>2021194205</t>
  </si>
  <si>
    <t>Poznámka k položce:_x000d_
VČ 66 - 5 ks_x000d_
VČ 62 - 5 ks_x000d_
VČ 63 - 10 ks_x000d_
SP 66/69 - 3 ks_x000d_
SP 62/69 - 2 ks_x000d_
SP 69/71 - 9 ks_x000d_
SP 62/70- 10 ks</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</si>
  <si>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</si>
  <si>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t>
  </si>
  <si>
    <t>-170020286</t>
  </si>
  <si>
    <t>Poznámka k souboru cen:_x000d_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</si>
  <si>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 xml:space="preserve">Poznámka k položce:_x000d_
KV č 66 - 5x za přímým směrem_x000d_
               2x za odbočným směrem_x000d_
KV č.63 - 3x za přímým směrem_x000d_
               7x za odbočným směrem_x000d_
ZV č.62 - 5x</t>
  </si>
  <si>
    <t>5907015091</t>
  </si>
  <si>
    <t>Ojedinělá výměna kolejnic současně s výměnou pražců tvar S49, T, 49E1</t>
  </si>
  <si>
    <t>-686252151</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</si>
  <si>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</si>
  <si>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Sp 63/66 - 2 m_x000d_
Sp 66/69 -6,5 m_x000d_
Sp 62/69 - 14,5 m_x000d_
Sp 62/70 - 4,5 m</t>
  </si>
  <si>
    <t>(2+6,5+14,5+4,5)*2</t>
  </si>
  <si>
    <t>1840237117</t>
  </si>
  <si>
    <t>"Sp.66/69"4*3,5*0,35-0,707"pražce"</t>
  </si>
  <si>
    <t>"Sp.62/69"4*3,5*0,35-0,707"pražce"</t>
  </si>
  <si>
    <t>"Sp.69/71"5*3,5*0,35-0,808"pražce"</t>
  </si>
  <si>
    <t>"Sp.62/70"10*3,5*0,35-1,717"pražce"</t>
  </si>
  <si>
    <t>983826134</t>
  </si>
  <si>
    <t>Poznámka k položce:_x000d_
Vč. 62 - 48,664_x000d_
Vč. 69 - 48,664_x000d_
Vč. 63 - 43,252_x000d_
Vč. 66 - 43,252</t>
  </si>
  <si>
    <t>48,664*2+43,252*2</t>
  </si>
  <si>
    <t>-848155463</t>
  </si>
  <si>
    <t>-224066465</t>
  </si>
  <si>
    <t>1742608907</t>
  </si>
  <si>
    <t>Poznámka k položce:_x000d_
KV 66 - 7 ks_x000d_
KV 63 - 10 ks</t>
  </si>
  <si>
    <t>7+10</t>
  </si>
  <si>
    <t>-1944845495</t>
  </si>
  <si>
    <t>(24,236+183,832)*1,7</t>
  </si>
  <si>
    <t>-272968270</t>
  </si>
  <si>
    <t>269437628</t>
  </si>
  <si>
    <t xml:space="preserve">Poznámka k položce:_x000d_
 </t>
  </si>
  <si>
    <t>14*2,7</t>
  </si>
  <si>
    <t>-1997508715</t>
  </si>
  <si>
    <t>-1651937703</t>
  </si>
  <si>
    <t>Poznámka k položce:_x000d_
VČ 62 - 11,675 (L) + 11,614 (P)_x000d_
VČ 63 - 9,846 (L) + 9,768 (P)_x000d_
VČ 66 - 9,846 (L) + 9,768 (P)_x000d_
VČ 69 - 11,675(L) + 11,614 (P)</t>
  </si>
  <si>
    <t>11,675+11,614+9,846+9,768+9,846+9,768+11,675+11,614</t>
  </si>
  <si>
    <t>5911060130</t>
  </si>
  <si>
    <t>Výměna výhybkové kolejnice ohnuté tv. S49</t>
  </si>
  <si>
    <t>-950982171</t>
  </si>
  <si>
    <t>Poznámka k souboru cen:_x000d_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</si>
  <si>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VČ 62 - 11,660 (L) + 11,643 (P)_x000d_
VČ 63 - 9,826 (L) + 9,745 (P)_x000d_
VČ 66 - 9,826 (L) +9,745 (P)_x000d_
VČ 69 - 11,660 (L) + 11,643 (P)</t>
  </si>
  <si>
    <t>(11,660+11,643+9,826+9,745)*2</t>
  </si>
  <si>
    <t>5911121030</t>
  </si>
  <si>
    <t>Výměna kolejnice u přídržnice typ Kn60 přímá soustavy S49</t>
  </si>
  <si>
    <t>1176721788</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</si>
  <si>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</si>
  <si>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Poznámka k položce:_x000d_
VČ 62 - 7,940 m_x000d_
VČ 69 - 7,860 m</t>
  </si>
  <si>
    <t>7,940+7,860</t>
  </si>
  <si>
    <t>999873544</t>
  </si>
  <si>
    <t>Poznámka k položce:_x000d_
VČ 62 - 7,860 m_x000d_
VČ 69 - 7,860 m_x000d_
VČ 63 - 5,916 m_x000d_
VČ 66 - 5,916 m</t>
  </si>
  <si>
    <t>7,860*2+5,916*2</t>
  </si>
  <si>
    <t>5911117130</t>
  </si>
  <si>
    <t>Výměna přídržnice srdcovky jednoduché typ Kn60 ohnuté soustavy S49</t>
  </si>
  <si>
    <t>-1970721501</t>
  </si>
  <si>
    <t>Poznámka k souboru cen:_x000d_
1. V cenách jsou započteny náklady na výměnu přídržnice, vymezení šíře žlábku a ošetření součástí mazivem. 2. V cenách nejsou obsaženy náklady na dodávku dílu.</t>
  </si>
  <si>
    <t>Poznámka k položce:_x000d_
VČ 62</t>
  </si>
  <si>
    <t>611075826</t>
  </si>
  <si>
    <t>-1201237572</t>
  </si>
  <si>
    <t>5911013020</t>
  </si>
  <si>
    <t>Výměna jazyka a opornice výhybky jednoduché s jedním hákovým závěrem soustavy S49</t>
  </si>
  <si>
    <t>1588062941</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</si>
  <si>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</si>
  <si>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VČ 69_x000d_
jazyk L ohnutý - 12,025 m_x000d_
opornice L přímá - 13,607 m</t>
  </si>
  <si>
    <t>12,025+13,607</t>
  </si>
  <si>
    <t>-985441051</t>
  </si>
  <si>
    <t>Poznámka k položce:_x000d_
VČ 66 - 5 ks_x000d_
VČ 63 - 7 ks_x000d_
VČ 62 - 7 ks_x000d_
VČ 69 - 6 ks</t>
  </si>
  <si>
    <t>4*5</t>
  </si>
  <si>
    <t>-48133003</t>
  </si>
  <si>
    <t>Poznámka k položce:_x000d_
VČ 66 - 10 ks_x000d_
VČ 63 - 14 ks_x000d_
VČ 62 - 14 ks_x000d_
VČ 69 - 12 ks</t>
  </si>
  <si>
    <t>12+14+14+12</t>
  </si>
  <si>
    <t>996291622</t>
  </si>
  <si>
    <t>Poznámka k položce:_x000d_
VČ 66_x000d_
VČ 63_x000d_
VČ 69</t>
  </si>
  <si>
    <t>3*1</t>
  </si>
  <si>
    <t>1797191050</t>
  </si>
  <si>
    <t xml:space="preserve">Poznámka k položce:_x000d_
Vč.66 -17ks_x000d_
Vč.63 - 14 ks_x000d_
Vč.62 - 18 ks_x000d_
Vč.69 - 15 ks_x000d_
</t>
  </si>
  <si>
    <t>18+14+17+15</t>
  </si>
  <si>
    <t>-491503094</t>
  </si>
  <si>
    <t>954886281</t>
  </si>
  <si>
    <t>1248561098</t>
  </si>
  <si>
    <t>130727153</t>
  </si>
  <si>
    <t>-1035502855</t>
  </si>
  <si>
    <t>Poznámka k položce:_x000d_
Sp.64/72_x000d_
+ výběhy 60,0 m_x000d_
Kilometr koleje=km</t>
  </si>
  <si>
    <t>5909031010</t>
  </si>
  <si>
    <t>Úprava GPK koleje směrové a výškové uspořádání pražce dřevěné nebo ocelové</t>
  </si>
  <si>
    <t>741581525</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</si>
  <si>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</si>
  <si>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položce:_x000d_
Sp. 66/69,62/69,69/71,62/70</t>
  </si>
  <si>
    <t>701261840</t>
  </si>
  <si>
    <t>49,85*2+43,75*2</t>
  </si>
  <si>
    <t>38</t>
  </si>
  <si>
    <t>-1921229863</t>
  </si>
  <si>
    <t>1225751171</t>
  </si>
  <si>
    <t>5911309020</t>
  </si>
  <si>
    <t>Demontáž hákového závěru výhybky jednoduché jednozávěrové soustavy S49</t>
  </si>
  <si>
    <t>-1383645180</t>
  </si>
  <si>
    <t>Poznámka k souboru cen:_x000d_
1. V cenách jsou započteny náklady na demontáž závěru a naložení na dopravní prostředek.</t>
  </si>
  <si>
    <t>Poznámka k položce:_x000d_
VČ 66,69</t>
  </si>
  <si>
    <t>5911311020</t>
  </si>
  <si>
    <t>Montáž hákového závěru výhybky jednoduché jednozávěrové soustavy S49</t>
  </si>
  <si>
    <t>-1466931880</t>
  </si>
  <si>
    <t>Poznámka k souboru cen:_x000d_
1. V cenách jsou započteny náklady na montáž a seřízení závěru, seřízení a přezkoušení chodu závěru, provedení západkové zkoušky a ošetření součástí mazivem. 2. V cenách nejsou obsaženy náklady na dodávku materiálu.</t>
  </si>
  <si>
    <t>5911313020</t>
  </si>
  <si>
    <t>Seřízení hákového závěru výhybky jednoduché jednozávěrové soustavy S49</t>
  </si>
  <si>
    <t>148479254</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</si>
  <si>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</si>
  <si>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210362111</t>
  </si>
  <si>
    <t>1742629039</t>
  </si>
  <si>
    <t>765193314</t>
  </si>
  <si>
    <t>-1735317718</t>
  </si>
  <si>
    <t>1890175046</t>
  </si>
  <si>
    <t>-1446349765</t>
  </si>
  <si>
    <t>5961170060</t>
  </si>
  <si>
    <t>Zádržná opěrka proti putování (komplet pro jazky i opornici) S49 R190 pro jazyk ohnutý</t>
  </si>
  <si>
    <t>1038399431</t>
  </si>
  <si>
    <t>5961170065</t>
  </si>
  <si>
    <t>Zádržná opěrka proti putování (komplet pro jazky i opornici) S49 R190 pro jazyk přímý</t>
  </si>
  <si>
    <t>-608702620</t>
  </si>
  <si>
    <t>-1681788681</t>
  </si>
  <si>
    <t>Poznámka k položce:_x000d_
VČ 63,66</t>
  </si>
  <si>
    <t>540229334</t>
  </si>
  <si>
    <t>-1038808929</t>
  </si>
  <si>
    <t>-379406938</t>
  </si>
  <si>
    <t>Poznámka k položce:_x000d_
VČ 63,66 - 2x2</t>
  </si>
  <si>
    <t>2102188585</t>
  </si>
  <si>
    <t>1112814322</t>
  </si>
  <si>
    <t>-1146779212</t>
  </si>
  <si>
    <t>5958110160</t>
  </si>
  <si>
    <t>Vysokopevnostní svorník M24 x 470 mm</t>
  </si>
  <si>
    <t>-1204285425</t>
  </si>
  <si>
    <t>5958110175</t>
  </si>
  <si>
    <t>Vysokopevnostní svorník M24 x 500 mm</t>
  </si>
  <si>
    <t>-1039256892</t>
  </si>
  <si>
    <t>-2070032462</t>
  </si>
  <si>
    <t>20*4</t>
  </si>
  <si>
    <t>1216868540</t>
  </si>
  <si>
    <t>2*20</t>
  </si>
  <si>
    <t>1446163360</t>
  </si>
  <si>
    <t>850083543</t>
  </si>
  <si>
    <t>20*2</t>
  </si>
  <si>
    <t>1770103573</t>
  </si>
  <si>
    <t>1353053857</t>
  </si>
  <si>
    <t>1977636976</t>
  </si>
  <si>
    <t>-1023604230</t>
  </si>
  <si>
    <t>A.2.2 - Materiál zajištěný objednatelem - NEOCEŇOVAT</t>
  </si>
  <si>
    <t>-1376474287</t>
  </si>
  <si>
    <t>68792642</t>
  </si>
  <si>
    <t>-301896019</t>
  </si>
  <si>
    <t>-1197004319</t>
  </si>
  <si>
    <t>-1135990693</t>
  </si>
  <si>
    <t>736041764</t>
  </si>
  <si>
    <t>-1412276967</t>
  </si>
  <si>
    <t>-1896157471</t>
  </si>
  <si>
    <t>-1216441555</t>
  </si>
  <si>
    <t>-1938253597</t>
  </si>
  <si>
    <t>466739838</t>
  </si>
  <si>
    <t>-512397779</t>
  </si>
  <si>
    <t>-990778956</t>
  </si>
  <si>
    <t>2101757584</t>
  </si>
  <si>
    <t>50620379</t>
  </si>
  <si>
    <t>318462889</t>
  </si>
  <si>
    <t>-732253692</t>
  </si>
  <si>
    <t>-1462139848</t>
  </si>
  <si>
    <t>1638668068</t>
  </si>
  <si>
    <t>631208076</t>
  </si>
  <si>
    <t>1394824</t>
  </si>
  <si>
    <t>1435487490</t>
  </si>
  <si>
    <t>1352266976</t>
  </si>
  <si>
    <t>-1826726479</t>
  </si>
  <si>
    <t>1995798755</t>
  </si>
  <si>
    <t>1480475207</t>
  </si>
  <si>
    <t>-824782759</t>
  </si>
  <si>
    <t>1829655582</t>
  </si>
  <si>
    <t>-1099996040</t>
  </si>
  <si>
    <t>1236854486</t>
  </si>
  <si>
    <t>-1783635317</t>
  </si>
  <si>
    <t>5958134035</t>
  </si>
  <si>
    <t>Součásti upevňovací svěrka VT2</t>
  </si>
  <si>
    <t>-1906808063</t>
  </si>
  <si>
    <t>-438052782</t>
  </si>
  <si>
    <t>5957119000</t>
  </si>
  <si>
    <t>Lepený izolovaný styk tv. UIC60 s tepelně zpracovanou hlavou délky 2,70 m</t>
  </si>
  <si>
    <t>1850780522</t>
  </si>
  <si>
    <t>5961147085</t>
  </si>
  <si>
    <t>Opornice JS49 1:9-300 levá přímá 13607 mm</t>
  </si>
  <si>
    <t>-1352942108</t>
  </si>
  <si>
    <t>5961146275</t>
  </si>
  <si>
    <t>Jazyk prodloužený JS49 1:9-300 levý ohnutý 12025 mm+1300 mm</t>
  </si>
  <si>
    <t>-1769914174</t>
  </si>
  <si>
    <t>5961149050</t>
  </si>
  <si>
    <t xml:space="preserve">Přídržnice Kn60 výhybky jednoduché JS49 1:9-300  4500 mm ohnutá</t>
  </si>
  <si>
    <t>696440732</t>
  </si>
  <si>
    <t>-1574599835</t>
  </si>
  <si>
    <t>A.2.3 - Práce na SSZT a SEE</t>
  </si>
  <si>
    <t>-1071857746</t>
  </si>
  <si>
    <t xml:space="preserve">Poznámka k položce:_x000d_
VČ62  1x_x000d_
VČ63  1x_x000d_
_x000d_
Závěr=kus</t>
  </si>
  <si>
    <t>288429945</t>
  </si>
  <si>
    <t>Poznámka k položce:_x000d_
VČ62 1x_x000d_
VČ63 1x</t>
  </si>
  <si>
    <t>-84916913</t>
  </si>
  <si>
    <t>2145175712</t>
  </si>
  <si>
    <t>Poznámka k položce:_x000d_
VČ 62,63,66,69</t>
  </si>
  <si>
    <t>1458250716</t>
  </si>
  <si>
    <t>Poznámka k položce:_x000d_
VČ 62, 69</t>
  </si>
  <si>
    <t>7493351020</t>
  </si>
  <si>
    <t>Montáž elektrického ohřevu výhybek (EOV) kompletní topné soupravy na jednoduchou výhybku soustavy S49, R65 a UIC60 s poloměrem odbočení 190 m</t>
  </si>
  <si>
    <t>-1164532739</t>
  </si>
  <si>
    <t>491377930</t>
  </si>
  <si>
    <t>570900711</t>
  </si>
  <si>
    <t>-723384247</t>
  </si>
  <si>
    <t>Poznámka k položce:_x000d_
VČ 62,63</t>
  </si>
  <si>
    <t>-1801001325</t>
  </si>
  <si>
    <t>Poznámka k položce:_x000d_
VČ62,63</t>
  </si>
  <si>
    <t>-2085188296</t>
  </si>
  <si>
    <t>-103490933</t>
  </si>
  <si>
    <t>A.2.4 - Přeprava</t>
  </si>
  <si>
    <t>1031831345</t>
  </si>
  <si>
    <t>Poznámka k položce:_x000d_
skládka-353,176 t _x000d_
plast - 0,200 t _x000d_
Měrnou jednotkou je t přepravovaného materiálu.</t>
  </si>
  <si>
    <t>353,176+0,200</t>
  </si>
  <si>
    <t>-1766753524</t>
  </si>
  <si>
    <t>Poznámka k položce:_x000d_
kamenivo+ drť _x000d_
Měrnou jednotkou je t přepravovaného materiálu.</t>
  </si>
  <si>
    <t>353,176+26,640</t>
  </si>
  <si>
    <t>1942301601</t>
  </si>
  <si>
    <t>134508305</t>
  </si>
  <si>
    <t>A.3 - TSO výhybek č.70,75,76</t>
  </si>
  <si>
    <t>A.3.1 - Práce na ŽSV</t>
  </si>
  <si>
    <t>-564072210</t>
  </si>
  <si>
    <t>Poznámka k položce:_x000d_
VČ 70 - 4 ks_x000d_
VČ 75 - 4 ks_x000d_
VČ 76 - 4 ks</t>
  </si>
  <si>
    <t>4+4+4</t>
  </si>
  <si>
    <t>-1267102009</t>
  </si>
  <si>
    <t>1199311670</t>
  </si>
  <si>
    <t>687573115</t>
  </si>
  <si>
    <t>Poznámka k položce:_x000d_
VČ 70 - 29 KS_x000d_
VČ 75 - 29 KS_x000d_
VČ 76 - 29 KS_x000d_
Pražec=kus</t>
  </si>
  <si>
    <t>29+29+29</t>
  </si>
  <si>
    <t>-346205067</t>
  </si>
  <si>
    <t>Poznámka k položce:_x000d_
VČ 70 - 23 KS_x000d_
VČ 75 - 23 KS_x000d_
VČ 76 - 23 KS_x000d_
Pražec=kus</t>
  </si>
  <si>
    <t>23+23+23</t>
  </si>
  <si>
    <t>-101074008</t>
  </si>
  <si>
    <t>Poznámka k položce:_x000d_
VČ 70 - 10 KS_x000d_
VČ 75 - 10 KS_x000d_
VČ 76 - 10 KS_x000d_
_x000d_
_x000d_
Pražec=kus</t>
  </si>
  <si>
    <t>10+10+10</t>
  </si>
  <si>
    <t>-997775000</t>
  </si>
  <si>
    <t>Poznámka k položce:_x000d_
Sp 70/75 - 58 ks_x000d_
Sp 76/81 - 121 ks_x000d_
Pražec=kus</t>
  </si>
  <si>
    <t>-719215259</t>
  </si>
  <si>
    <t xml:space="preserve">Poznámka k položce:_x000d_
SP 70/75 - 8x _x000d_
SP 75/76  - 5x_x000d_
SP 76/81 - 10x_x000d_
SP 76/77 - 9x</t>
  </si>
  <si>
    <t>791229500</t>
  </si>
  <si>
    <t xml:space="preserve">Poznámka k položce:_x000d_
Sp 76/81  2x96</t>
  </si>
  <si>
    <t>96*2</t>
  </si>
  <si>
    <t>-985483458</t>
  </si>
  <si>
    <t>Poznámka k položce:_x000d_
KV č. 70 - přímá 2x6_x000d_
Sp 70/75 - 2x22 _x000d_
Sp 75/76 - 2x3,5</t>
  </si>
  <si>
    <t>(6+22+3,5)*2</t>
  </si>
  <si>
    <t>-568883721</t>
  </si>
  <si>
    <t>"Sp.70/75"41*3,5*0,35-6,767</t>
  </si>
  <si>
    <t>"Sp.75/76"5*3,5*0,35-0,808</t>
  </si>
  <si>
    <t>"Sp.76/81"86*3,5*0,35-14,241</t>
  </si>
  <si>
    <t>"Sp.76/77"9*3,5*0,35-1,515</t>
  </si>
  <si>
    <t>2053955153</t>
  </si>
  <si>
    <t>Poznámka k položce:_x000d_
Vč.70 - 48,664_x000d_
Vč.75 - 48,664_x000d_
Vč.76 - 48,664</t>
  </si>
  <si>
    <t>48,664*3</t>
  </si>
  <si>
    <t>-297906562</t>
  </si>
  <si>
    <t>1339955319</t>
  </si>
  <si>
    <t>-2014094790</t>
  </si>
  <si>
    <t>Poznámka k položce:_x000d_
KV 70 - 6 ks_x000d_
Sp 70-75 - 6 ks_x000d_
Sp 76-81 - 3 ks</t>
  </si>
  <si>
    <t>1810349825</t>
  </si>
  <si>
    <t>(149,394+145,992)*1,7</t>
  </si>
  <si>
    <t>-1256176261</t>
  </si>
  <si>
    <t>1305388815</t>
  </si>
  <si>
    <t>-309444075</t>
  </si>
  <si>
    <t>303650544</t>
  </si>
  <si>
    <t xml:space="preserve">Poznámka k položce:_x000d_
VČ 70 - 11,675 (L) + 11,614 (P)_x000d_
VČ 75 - 11,675 (L) + 11,614 (P)_x000d_
VČ 76 -  11,675 (L) + 11,614 (P)</t>
  </si>
  <si>
    <t>(11,675+11,614)*3</t>
  </si>
  <si>
    <t>-809423513</t>
  </si>
  <si>
    <t>Poznámka k položce:_x000d_
VČ 70 - 11,660 (L) +11,643 (P)_x000d_
VČ 75 - 11,660 (L) +11,643 (P)_x000d_
VČ 76 - 11,660 (L) +11,643 (P)</t>
  </si>
  <si>
    <t>(11,660+11,643)*3</t>
  </si>
  <si>
    <t>-1480521296</t>
  </si>
  <si>
    <t>Poznámka k položce:_x000d_
VČ 76</t>
  </si>
  <si>
    <t>7,860</t>
  </si>
  <si>
    <t>2061659565</t>
  </si>
  <si>
    <t>Poznámka k položce:_x000d_
VČ 70 - 7,940 m_x000d_
VČ 75 - 7,940 m_x000d_
VČ 76 - 7,940 m</t>
  </si>
  <si>
    <t>7,940*3</t>
  </si>
  <si>
    <t>-1694578590</t>
  </si>
  <si>
    <t>-54364164</t>
  </si>
  <si>
    <t>14*3</t>
  </si>
  <si>
    <t>-1754941859</t>
  </si>
  <si>
    <t>Poznámka k položce:_x000d_
VČ 70_x000d_
VČ 76</t>
  </si>
  <si>
    <t>2*1</t>
  </si>
  <si>
    <t>2072000621</t>
  </si>
  <si>
    <t xml:space="preserve">Poznámka k položce:_x000d_
Vč.70 - 21 ks_x000d_
Vč.75 - 16 ks_x000d_
Vč.76 - 18 ks_x000d_
</t>
  </si>
  <si>
    <t>21+16+18</t>
  </si>
  <si>
    <t>40921860</t>
  </si>
  <si>
    <t>-539631055</t>
  </si>
  <si>
    <t>174095533</t>
  </si>
  <si>
    <t>-1543269714</t>
  </si>
  <si>
    <t>49,85*3</t>
  </si>
  <si>
    <t>-1892934113</t>
  </si>
  <si>
    <t>Poznámka k položce:_x000d_
Sp.70/75, 76/81_x000d_
+ výběhy 75,0 m_x000d_
Kilometr koleje=km</t>
  </si>
  <si>
    <t>199754106</t>
  </si>
  <si>
    <t>Poznámka k položce:_x000d_
Sp.75/76,76/77</t>
  </si>
  <si>
    <t>-377325705</t>
  </si>
  <si>
    <t>405486113</t>
  </si>
  <si>
    <t>-560620511</t>
  </si>
  <si>
    <t>1410646013</t>
  </si>
  <si>
    <t>Poznámka k položce:_x000d_
Sp.76/81 - 2 ks</t>
  </si>
  <si>
    <t>-1025213464</t>
  </si>
  <si>
    <t>2135594950</t>
  </si>
  <si>
    <t>1853917919</t>
  </si>
  <si>
    <t>710218904</t>
  </si>
  <si>
    <t>851037586</t>
  </si>
  <si>
    <t>-418947681</t>
  </si>
  <si>
    <t>-1580995194</t>
  </si>
  <si>
    <t>-640334585</t>
  </si>
  <si>
    <t>-1506113001</t>
  </si>
  <si>
    <t>-968807209</t>
  </si>
  <si>
    <t>A.3.2 - Materiál zajištěný objednatelem - NEOCEŇOVAT</t>
  </si>
  <si>
    <t>-1155212160</t>
  </si>
  <si>
    <t>-1861918574</t>
  </si>
  <si>
    <t>-2082118713</t>
  </si>
  <si>
    <t>302360547</t>
  </si>
  <si>
    <t>-1113634580</t>
  </si>
  <si>
    <t>122740050</t>
  </si>
  <si>
    <t>493157397</t>
  </si>
  <si>
    <t>1627401147</t>
  </si>
  <si>
    <t>1399226669</t>
  </si>
  <si>
    <t>-698085087</t>
  </si>
  <si>
    <t>378799408</t>
  </si>
  <si>
    <t>900021368</t>
  </si>
  <si>
    <t>233012455</t>
  </si>
  <si>
    <t>2110363528</t>
  </si>
  <si>
    <t>683771828</t>
  </si>
  <si>
    <t>933076588</t>
  </si>
  <si>
    <t>453890370</t>
  </si>
  <si>
    <t>-494795566</t>
  </si>
  <si>
    <t>-1710901113</t>
  </si>
  <si>
    <t>1739409923</t>
  </si>
  <si>
    <t>1089644733</t>
  </si>
  <si>
    <t>-1825573381</t>
  </si>
  <si>
    <t>-253404899</t>
  </si>
  <si>
    <t>558149595</t>
  </si>
  <si>
    <t>1899667586</t>
  </si>
  <si>
    <t>-1234794778</t>
  </si>
  <si>
    <t>322406425</t>
  </si>
  <si>
    <t>-190062038</t>
  </si>
  <si>
    <t>499025940</t>
  </si>
  <si>
    <t>-352123127</t>
  </si>
  <si>
    <t>464146503</t>
  </si>
  <si>
    <t>-1713649088</t>
  </si>
  <si>
    <t>1247363866</t>
  </si>
  <si>
    <t>-373537305</t>
  </si>
  <si>
    <t>Lepený izolovaný styk tv. S49 s tepelně zpracovanou hlavou délky 2,70 m</t>
  </si>
  <si>
    <t>1221120874</t>
  </si>
  <si>
    <t>A.3.3 - Práce na SSZT a SEE</t>
  </si>
  <si>
    <t>1116347817</t>
  </si>
  <si>
    <t xml:space="preserve">Poznámka k položce:_x000d_
VČ70  1x_x000d_
VČ75  1x_x000d_
VČ76  1x_x000d_
_x000d_
Závěr=kus</t>
  </si>
  <si>
    <t>-1526735933</t>
  </si>
  <si>
    <t>Poznámka k položce:_x000d_
VČ 70,75,76</t>
  </si>
  <si>
    <t>-1580121252</t>
  </si>
  <si>
    <t>-792431756</t>
  </si>
  <si>
    <t>Poznámka k položce:_x000d_
VČ 70,75,76- výh. 1:9 300 (není v ceníku)</t>
  </si>
  <si>
    <t>-1577875998</t>
  </si>
  <si>
    <t>-183366730</t>
  </si>
  <si>
    <t>-1605311648</t>
  </si>
  <si>
    <t>-1212910493</t>
  </si>
  <si>
    <t>-763641588</t>
  </si>
  <si>
    <t>-1886497301</t>
  </si>
  <si>
    <t>-812148011</t>
  </si>
  <si>
    <t>A.3.4 - Přeprava</t>
  </si>
  <si>
    <t>286238326</t>
  </si>
  <si>
    <t>Poznámka k položce:_x000d_
skládka- 502,156 t _x000d_
plast - 0,150 t _x000d_
Měrnou jednotkou je t přepravovaného materiálu.</t>
  </si>
  <si>
    <t>502,156+0,150</t>
  </si>
  <si>
    <t>-1899871548</t>
  </si>
  <si>
    <t>Poznámka k položce:_x000d_
kamenivo + drť_x000d_
Měrnou jednotkou je t přepravovaného materiálu.</t>
  </si>
  <si>
    <t>502,156+43,560</t>
  </si>
  <si>
    <t>-644397846</t>
  </si>
  <si>
    <t>Poznámka k položce:_x000d_
ASPv,PUŠL</t>
  </si>
  <si>
    <t>275185006</t>
  </si>
  <si>
    <t>Poznámka k položce:_x000d_
pražce B 91S/2</t>
  </si>
  <si>
    <t>58,533</t>
  </si>
  <si>
    <t>1589902713</t>
  </si>
  <si>
    <t>Poznámka k položce:_x000d_
drobný materiál - dodávka</t>
  </si>
  <si>
    <t>A.4 - TSO výhybek č.64,77,84</t>
  </si>
  <si>
    <t>A.4.1 - Práce na ŽSV</t>
  </si>
  <si>
    <t>-266466891</t>
  </si>
  <si>
    <t>Poznámka k položce:_x000d_
VČ 64 - 4 ks_x000d_
VČ 77 - 4 ks_x000d_
VČ 84 - 4 ks</t>
  </si>
  <si>
    <t>776058566</t>
  </si>
  <si>
    <t>2018632454</t>
  </si>
  <si>
    <t>593505100</t>
  </si>
  <si>
    <t>Poznámka k položce:_x000d_
VČ 64 - 29 KS_x000d_
VČ 77 - 27 KS _x000d_
VČ 84 - 30 KS_x000d_
Pražec=kus</t>
  </si>
  <si>
    <t>29+27+30</t>
  </si>
  <si>
    <t>719889269</t>
  </si>
  <si>
    <t>Poznámka k položce:_x000d_
VČ 64 - 23 KS_x000d_
VČ 77 - 23 KS_x000d_
VČ 84 - 24 KS_x000d_
Pražec=kus</t>
  </si>
  <si>
    <t>23+23+24</t>
  </si>
  <si>
    <t>1560534482</t>
  </si>
  <si>
    <t>Poznámka k položce:_x000d_
VČ 64 - 10 KS_x000d_
VČ 77 - 10 KS_x000d_
VČ 84 - 11 KS_x000d_
_x000d_
Pražec=kus</t>
  </si>
  <si>
    <t>10+10+11</t>
  </si>
  <si>
    <t>52098129</t>
  </si>
  <si>
    <t>Poznámka k položce:_x000d_
VČ 64 - 16 ks_x000d_
SP 80/84 - 13 ks_x000d_
SP79/84 - 7 ks_x000d_
SP 84/85 - 12 ks_x000d_
SP 74/77 - 9 ks_x000d_
SP 64/72 - 8 ks</t>
  </si>
  <si>
    <t>1805154508</t>
  </si>
  <si>
    <t>Poznámka k položce:_x000d_
Sp 79/84 - 98 ks_x000d_
Sp 64/72 - 71 ks</t>
  </si>
  <si>
    <t>-2013389897</t>
  </si>
  <si>
    <t>Poznámka k položce:_x000d_
Sp 64/72 - 2 x 56 m_x000d_
Sp 79/84 - 2 x64,5 m</t>
  </si>
  <si>
    <t>(56+64,5)*2</t>
  </si>
  <si>
    <t>264872594</t>
  </si>
  <si>
    <t>Poznámka k položce:_x000d_
VČ 64 kolejnice za srdcovkou, příma + odbočná - 2x11,5m_x000d_
Sp 74/77 + přímá a odbočka za srdcovkou - celkem 2x 61,2 m</t>
  </si>
  <si>
    <t>(11,5+61,2)*2</t>
  </si>
  <si>
    <t>69084819</t>
  </si>
  <si>
    <t>"Sp.80/84"10*3,5*0,35-1,717</t>
  </si>
  <si>
    <t>"Sp.79/84"66*3,5*0,35-10,908</t>
  </si>
  <si>
    <t>"Sp.84/85"11*3,5*0,35-1,818</t>
  </si>
  <si>
    <t>"Sp.74/77"6*3,5*0,35-0,909</t>
  </si>
  <si>
    <t>"Sp.64/72"52*3,5*0,35-8,585</t>
  </si>
  <si>
    <t>1679650919</t>
  </si>
  <si>
    <t>Poznámka k položce:_x000d_
Vč.64 - 48,664_x000d_
Vč.77 - 48,664_x000d_
Vč.84 - 52,432</t>
  </si>
  <si>
    <t>48,664*2+52,432</t>
  </si>
  <si>
    <t>Doplnění KL kamenivem souvisle strojně v koleji.</t>
  </si>
  <si>
    <t>-1731610067</t>
  </si>
  <si>
    <t>-1714833604</t>
  </si>
  <si>
    <t>1712323297</t>
  </si>
  <si>
    <t xml:space="preserve">Poznámka k položce:_x000d_
Sp 76-77 - 7 ks_x000d_
Sp 80-84 - 11 ks_x000d_
Sp 79-84  - 5 ks_x000d_
Sp 84-85 - 12 ks_x000d_
KV č.64 - 10 ks</t>
  </si>
  <si>
    <t>-890716357</t>
  </si>
  <si>
    <t>(153,688+149,760)*1,7</t>
  </si>
  <si>
    <t>-643092789</t>
  </si>
  <si>
    <t>-972025526</t>
  </si>
  <si>
    <t>10*2,7</t>
  </si>
  <si>
    <t>-1627011997</t>
  </si>
  <si>
    <t>69849126</t>
  </si>
  <si>
    <t>Poznámka k položce:_x000d_
VČ 64 - 11,675 (L) + 11,614 (P)_x000d_
VČ 77 - 11,675 (L) + 11,614 (P)_x000d_
VČ 84 - 12,530 (L)+ 12,465 (P)</t>
  </si>
  <si>
    <t>(11,675+11,614)*2+ 12,530+12,465</t>
  </si>
  <si>
    <t>386923842</t>
  </si>
  <si>
    <t>Poznámka k položce:_x000d_
VČ 64 - 11,660 (L) + 11,643 (P)_x000d_
VČ 77 - 11,660 (L) + 11,643 (P)_x000d_
VČ 84 - 12,511 (L) +12,446 (P)</t>
  </si>
  <si>
    <t>(11,660+11,643)*2+12,511+12,446</t>
  </si>
  <si>
    <t>1518548886</t>
  </si>
  <si>
    <t>Poznámka k položce:_x000d_
VČ 64</t>
  </si>
  <si>
    <t>4,5</t>
  </si>
  <si>
    <t>1849781102</t>
  </si>
  <si>
    <t>Poznámka k položce:_x000d_
VČ 64 - 7,860_x000d_
VČ 77 - 7,860_x000d_
VČ 84 - 7,463 m</t>
  </si>
  <si>
    <t>7,860*2+7,463</t>
  </si>
  <si>
    <t>-978416968</t>
  </si>
  <si>
    <t>Poznámka k položce:_x000d_
VČ 64 - 7,940 m_x000d_
VČ 77 - 7,940 m</t>
  </si>
  <si>
    <t>7,940*2</t>
  </si>
  <si>
    <t>-1126248196</t>
  </si>
  <si>
    <t>775773921</t>
  </si>
  <si>
    <t>5911029030</t>
  </si>
  <si>
    <t>Výměna jazyka a opornice výhybky jednoduché s jedním čelisťovým závěrem soustavy S49</t>
  </si>
  <si>
    <t>-1745922471</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</si>
  <si>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</si>
  <si>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 xml:space="preserve">Poznámka k položce:_x000d_
VČ 84 - jazyk levý ohnutý + pravý přímý _x000d_
             opornice levá přímá + pravá onutá</t>
  </si>
  <si>
    <t>2*12,025+2*13,607</t>
  </si>
  <si>
    <t>-1218998851</t>
  </si>
  <si>
    <t>1136116126</t>
  </si>
  <si>
    <t>3*12</t>
  </si>
  <si>
    <t>1130880099</t>
  </si>
  <si>
    <t>Poznámka k položce:_x000d_
VČ 64_x000d_
VČ 77</t>
  </si>
  <si>
    <t>5910090110</t>
  </si>
  <si>
    <t>Navaření srdcovky jednoduché montované z kolejnic úhel odbočení 3,5°-4,9° (1:11 až 1:14) hloubky do 10 mm</t>
  </si>
  <si>
    <t>1783194063</t>
  </si>
  <si>
    <t>Poznámka k položce:_x000d_
VČ 84</t>
  </si>
  <si>
    <t>260501752</t>
  </si>
  <si>
    <t xml:space="preserve">Poznámka k položce:_x000d_
Vč.64 - 24 ks_x000d_
Vč.77 - 13 ks_x000d_
Vč.84 - 16 ks_x000d_
</t>
  </si>
  <si>
    <t>24+13+16</t>
  </si>
  <si>
    <t>1690380667</t>
  </si>
  <si>
    <t>784117116</t>
  </si>
  <si>
    <t>-1896068491</t>
  </si>
  <si>
    <t>-1500179940</t>
  </si>
  <si>
    <t>49,85*2+53,61</t>
  </si>
  <si>
    <t>-1137786102</t>
  </si>
  <si>
    <t>Poznámka k položce:_x000d_
Sp.64/72, 79/84_x000d_
+ výběhy 50,0 m_x000d_
Kilometr koleje=km</t>
  </si>
  <si>
    <t>-1149082643</t>
  </si>
  <si>
    <t>Poznámka k položce:_x000d_
Sp.80/84,84/85, 74/77</t>
  </si>
  <si>
    <t>-2123826385</t>
  </si>
  <si>
    <t>-256174072</t>
  </si>
  <si>
    <t>1786179663</t>
  </si>
  <si>
    <t>41223838</t>
  </si>
  <si>
    <t>Poznámka k položce:_x000d_
Sp.79/84 - 2 ks_x000d_
Sp.64/72 - 2 ks</t>
  </si>
  <si>
    <t>2+2</t>
  </si>
  <si>
    <t>-950963555</t>
  </si>
  <si>
    <t>-1183227335</t>
  </si>
  <si>
    <t>1018739739</t>
  </si>
  <si>
    <t>-640120416</t>
  </si>
  <si>
    <t>-161543206</t>
  </si>
  <si>
    <t>-1861640116</t>
  </si>
  <si>
    <t>224562434</t>
  </si>
  <si>
    <t>-570075713</t>
  </si>
  <si>
    <t>793484202</t>
  </si>
  <si>
    <t>785774769</t>
  </si>
  <si>
    <t>-1715947883</t>
  </si>
  <si>
    <t>1339751870</t>
  </si>
  <si>
    <t>-2065785002</t>
  </si>
  <si>
    <t>-568690615</t>
  </si>
  <si>
    <t>-38413881</t>
  </si>
  <si>
    <t>685862915</t>
  </si>
  <si>
    <t>-740514763</t>
  </si>
  <si>
    <t>79858236</t>
  </si>
  <si>
    <t>11*4</t>
  </si>
  <si>
    <t>1971041197</t>
  </si>
  <si>
    <t>11*2</t>
  </si>
  <si>
    <t>2062450366</t>
  </si>
  <si>
    <t>-1408040277</t>
  </si>
  <si>
    <t>517681683</t>
  </si>
  <si>
    <t>549523314</t>
  </si>
  <si>
    <t>-1080552607</t>
  </si>
  <si>
    <t>-505078894</t>
  </si>
  <si>
    <t>A.4.2 - Materiál zajištěný objednatelem - NEOCEŇOVAT</t>
  </si>
  <si>
    <t>-1611844876</t>
  </si>
  <si>
    <t>2102758471</t>
  </si>
  <si>
    <t>591423496</t>
  </si>
  <si>
    <t>1571252974</t>
  </si>
  <si>
    <t>1493416435</t>
  </si>
  <si>
    <t>-496500070</t>
  </si>
  <si>
    <t>1841390256</t>
  </si>
  <si>
    <t>-2002797273</t>
  </si>
  <si>
    <t>1000612658</t>
  </si>
  <si>
    <t>389881698</t>
  </si>
  <si>
    <t>-1888023146</t>
  </si>
  <si>
    <t>-405102066</t>
  </si>
  <si>
    <t>-302892618</t>
  </si>
  <si>
    <t>-619046219</t>
  </si>
  <si>
    <t>-930713313</t>
  </si>
  <si>
    <t>-1122402242</t>
  </si>
  <si>
    <t>-154022950</t>
  </si>
  <si>
    <t>1604280683</t>
  </si>
  <si>
    <t>-626556211</t>
  </si>
  <si>
    <t>44371232</t>
  </si>
  <si>
    <t>1019198400</t>
  </si>
  <si>
    <t>172477951</t>
  </si>
  <si>
    <t>-40975842</t>
  </si>
  <si>
    <t>-776822566</t>
  </si>
  <si>
    <t>63543836</t>
  </si>
  <si>
    <t>851406151</t>
  </si>
  <si>
    <t>-440266419</t>
  </si>
  <si>
    <t>1882956592</t>
  </si>
  <si>
    <t>462273353</t>
  </si>
  <si>
    <t>1975594048</t>
  </si>
  <si>
    <t>-874693345</t>
  </si>
  <si>
    <t>-1746014466</t>
  </si>
  <si>
    <t>478424413</t>
  </si>
  <si>
    <t>-1785003207</t>
  </si>
  <si>
    <t>5961146100</t>
  </si>
  <si>
    <t>Jazyk JS49 1:11-300 pravý přímý 12025 mm</t>
  </si>
  <si>
    <t>684594039</t>
  </si>
  <si>
    <t>5961146115</t>
  </si>
  <si>
    <t>Jazyk JS49 1:11-300 levý ohnutý 12025 mm</t>
  </si>
  <si>
    <t>1096755785</t>
  </si>
  <si>
    <t>5961147110</t>
  </si>
  <si>
    <t>Opornice JS49 1:11-300 pravá ohnutá 13607 mm</t>
  </si>
  <si>
    <t>1004483781</t>
  </si>
  <si>
    <t>5961147105</t>
  </si>
  <si>
    <t>Opornice JS49 1:11-300 levá přímá 13607 mm</t>
  </si>
  <si>
    <t>-2099142186</t>
  </si>
  <si>
    <t>5961146260</t>
  </si>
  <si>
    <t>Jazyk prodloužený JS49 1:9-300 pravý přímý 12025 mm+1300 mm</t>
  </si>
  <si>
    <t>-2068552100</t>
  </si>
  <si>
    <t>-710244025</t>
  </si>
  <si>
    <t>A.4.3 - Práce na SSZT a SEE</t>
  </si>
  <si>
    <t>2076004725</t>
  </si>
  <si>
    <t xml:space="preserve">Poznámka k položce:_x000d_
VČ64  1x_x000d_
VČ77  1x_x000d_
VČ84  1x_x000d_
_x000d_
Závěr=kus</t>
  </si>
  <si>
    <t>396499813</t>
  </si>
  <si>
    <t>Poznámka k položce:_x000d_
VČ 64,77,84</t>
  </si>
  <si>
    <t>244728451</t>
  </si>
  <si>
    <t>807650980</t>
  </si>
  <si>
    <t>Poznámka k položce:_x000d_
VČ 64,77,84, výh. 1:9 300 není v ceníku</t>
  </si>
  <si>
    <t>-236490488</t>
  </si>
  <si>
    <t>973675351</t>
  </si>
  <si>
    <t>1817633188</t>
  </si>
  <si>
    <t>1903928478</t>
  </si>
  <si>
    <t>-83927756</t>
  </si>
  <si>
    <t>1501316310</t>
  </si>
  <si>
    <t>1121008595</t>
  </si>
  <si>
    <t>A.4.4 - Přeprava</t>
  </si>
  <si>
    <t>1104018891</t>
  </si>
  <si>
    <t>Poznámka k položce:_x000d_
skládka- 515,862 t _x000d_
plast - 0,150 t_x000d_
Měrnou jednotkou je t přepravovaného materiálu.</t>
  </si>
  <si>
    <t>515,862+0,150</t>
  </si>
  <si>
    <t>-1552960723</t>
  </si>
  <si>
    <t>Poznámka k položce:_x000d_
kamenivo + drť _x000d_
Měrnou jednotkou je t přepravovaného materiálu.</t>
  </si>
  <si>
    <t>515,862+44,100</t>
  </si>
  <si>
    <t>-1556848649</t>
  </si>
  <si>
    <t>-2003515801</t>
  </si>
  <si>
    <t>55,263</t>
  </si>
  <si>
    <t>-643093794</t>
  </si>
  <si>
    <t>Poznámka k položce:_x000d_
drobný materiál-dodávka</t>
  </si>
  <si>
    <t xml:space="preserve">A.5 - VON </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</si>
  <si>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</si>
  <si>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</si>
  <si>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t>
  </si>
  <si>
    <t>-1630877153</t>
  </si>
  <si>
    <t>Poznámka k položce:_x000d_
výpočet - 0,9% ze ZRN</t>
  </si>
  <si>
    <t>021211001</t>
  </si>
  <si>
    <t>Průzkumné práce pro opravy Doplňující laboratorní rozbor kontaminace zeminy nebo kol. lože</t>
  </si>
  <si>
    <t>1852551737</t>
  </si>
  <si>
    <t>033131001</t>
  </si>
  <si>
    <t>Provozní vlivy Organizační zajištění prací při zřizování a udržování BK kolejí a výhybek</t>
  </si>
  <si>
    <t>707439158</t>
  </si>
  <si>
    <t>"A.1.1"194+385</t>
  </si>
  <si>
    <t>"A.2.1"187,2+112+23</t>
  </si>
  <si>
    <t>"A.3.1"149,55+202+14</t>
  </si>
  <si>
    <t>"A.4.1"153,31+168+27</t>
  </si>
  <si>
    <t>022121001</t>
  </si>
  <si>
    <t>Geodetické práce Diagnostika technické infrastruktury Vytýčení trasy inženýrských sítí</t>
  </si>
  <si>
    <t>-167029039</t>
  </si>
  <si>
    <t>Poznámka k položce:_x000d_
Základna pro výpočet - dotyčné práce_x000d_
- matematicky podělena 100 → součin základna x sazba = vypočtená hodnota v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</si>
</sst>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4" fillId="2" borderId="19" xfId="0" applyFont="1" applyFill="1" applyBorder="1" applyAlignment="1" applyProtection="1">
      <alignment horizontal="left" vertical="center"/>
      <protection locked="0"/>
    </xf>
    <xf numFmtId="0" fontId="3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26</v>
      </c>
      <c r="AO10" s="18"/>
      <c r="AP10" s="18"/>
      <c r="AQ10" s="18"/>
      <c r="AR10" s="16"/>
      <c r="BE10" s="27"/>
      <c r="BS10" s="13" t="s">
        <v>6</v>
      </c>
    </row>
    <row r="11" s="1" customFormat="1" ht="18.48" customHeight="1">
      <c r="B11" s="17"/>
      <c r="C11" s="18"/>
      <c r="D11" s="18"/>
      <c r="E11" s="23" t="s">
        <v>27</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28</v>
      </c>
      <c r="AL11" s="18"/>
      <c r="AM11" s="18"/>
      <c r="AN11" s="23" t="s">
        <v>29</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30</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31</v>
      </c>
      <c r="AO13" s="18"/>
      <c r="AP13" s="18"/>
      <c r="AQ13" s="18"/>
      <c r="AR13" s="16"/>
      <c r="BE13" s="27"/>
      <c r="BS13" s="13" t="s">
        <v>6</v>
      </c>
    </row>
    <row r="14">
      <c r="B14" s="17"/>
      <c r="C14" s="18"/>
      <c r="D14" s="18"/>
      <c r="E14" s="30" t="s">
        <v>31</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28</v>
      </c>
      <c r="AL14" s="18"/>
      <c r="AM14" s="18"/>
      <c r="AN14" s="30" t="s">
        <v>31</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32</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33</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28</v>
      </c>
      <c r="AL17" s="18"/>
      <c r="AM17" s="18"/>
      <c r="AN17" s="23" t="s">
        <v>1</v>
      </c>
      <c r="AO17" s="18"/>
      <c r="AP17" s="18"/>
      <c r="AQ17" s="18"/>
      <c r="AR17" s="16"/>
      <c r="BE17" s="27"/>
      <c r="BS17" s="13" t="s">
        <v>34</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35</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36</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28</v>
      </c>
      <c r="AL20" s="18"/>
      <c r="AM20" s="18"/>
      <c r="AN20" s="23" t="s">
        <v>1</v>
      </c>
      <c r="AO20" s="18"/>
      <c r="AP20" s="18"/>
      <c r="AQ20" s="18"/>
      <c r="AR20" s="16"/>
      <c r="BE20" s="27"/>
      <c r="BS20" s="13" t="s">
        <v>34</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37</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39</v>
      </c>
      <c r="M28" s="41"/>
      <c r="N28" s="41"/>
      <c r="O28" s="41"/>
      <c r="P28" s="41"/>
      <c r="Q28" s="36"/>
      <c r="R28" s="36"/>
      <c r="S28" s="36"/>
      <c r="T28" s="36"/>
      <c r="U28" s="36"/>
      <c r="V28" s="36"/>
      <c r="W28" s="41" t="s">
        <v>40</v>
      </c>
      <c r="X28" s="41"/>
      <c r="Y28" s="41"/>
      <c r="Z28" s="41"/>
      <c r="AA28" s="41"/>
      <c r="AB28" s="41"/>
      <c r="AC28" s="41"/>
      <c r="AD28" s="41"/>
      <c r="AE28" s="41"/>
      <c r="AF28" s="36"/>
      <c r="AG28" s="36"/>
      <c r="AH28" s="36"/>
      <c r="AI28" s="36"/>
      <c r="AJ28" s="36"/>
      <c r="AK28" s="41" t="s">
        <v>41</v>
      </c>
      <c r="AL28" s="41"/>
      <c r="AM28" s="41"/>
      <c r="AN28" s="41"/>
      <c r="AO28" s="41"/>
      <c r="AP28" s="36"/>
      <c r="AQ28" s="36"/>
      <c r="AR28" s="40"/>
      <c r="BE28" s="27"/>
    </row>
    <row r="29" s="3" customFormat="1" ht="14.4" customHeight="1">
      <c r="A29" s="3"/>
      <c r="B29" s="42"/>
      <c r="C29" s="43"/>
      <c r="D29" s="28" t="s">
        <v>42</v>
      </c>
      <c r="E29" s="43"/>
      <c r="F29" s="28" t="s">
        <v>43</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44</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45</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46</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47</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48</v>
      </c>
      <c r="E35" s="50"/>
      <c r="F35" s="50"/>
      <c r="G35" s="50"/>
      <c r="H35" s="50"/>
      <c r="I35" s="50"/>
      <c r="J35" s="50"/>
      <c r="K35" s="50"/>
      <c r="L35" s="50"/>
      <c r="M35" s="50"/>
      <c r="N35" s="50"/>
      <c r="O35" s="50"/>
      <c r="P35" s="50"/>
      <c r="Q35" s="50"/>
      <c r="R35" s="50"/>
      <c r="S35" s="50"/>
      <c r="T35" s="51" t="s">
        <v>49</v>
      </c>
      <c r="U35" s="50"/>
      <c r="V35" s="50"/>
      <c r="W35" s="50"/>
      <c r="X35" s="52" t="s">
        <v>50</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51</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52</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53</v>
      </c>
      <c r="E60" s="38"/>
      <c r="F60" s="38"/>
      <c r="G60" s="38"/>
      <c r="H60" s="38"/>
      <c r="I60" s="38"/>
      <c r="J60" s="38"/>
      <c r="K60" s="38"/>
      <c r="L60" s="38"/>
      <c r="M60" s="38"/>
      <c r="N60" s="38"/>
      <c r="O60" s="38"/>
      <c r="P60" s="38"/>
      <c r="Q60" s="38"/>
      <c r="R60" s="38"/>
      <c r="S60" s="38"/>
      <c r="T60" s="38"/>
      <c r="U60" s="38"/>
      <c r="V60" s="60" t="s">
        <v>54</v>
      </c>
      <c r="W60" s="38"/>
      <c r="X60" s="38"/>
      <c r="Y60" s="38"/>
      <c r="Z60" s="38"/>
      <c r="AA60" s="38"/>
      <c r="AB60" s="38"/>
      <c r="AC60" s="38"/>
      <c r="AD60" s="38"/>
      <c r="AE60" s="38"/>
      <c r="AF60" s="38"/>
      <c r="AG60" s="38"/>
      <c r="AH60" s="60" t="s">
        <v>53</v>
      </c>
      <c r="AI60" s="38"/>
      <c r="AJ60" s="38"/>
      <c r="AK60" s="38"/>
      <c r="AL60" s="38"/>
      <c r="AM60" s="60" t="s">
        <v>54</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55</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56</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53</v>
      </c>
      <c r="E75" s="38"/>
      <c r="F75" s="38"/>
      <c r="G75" s="38"/>
      <c r="H75" s="38"/>
      <c r="I75" s="38"/>
      <c r="J75" s="38"/>
      <c r="K75" s="38"/>
      <c r="L75" s="38"/>
      <c r="M75" s="38"/>
      <c r="N75" s="38"/>
      <c r="O75" s="38"/>
      <c r="P75" s="38"/>
      <c r="Q75" s="38"/>
      <c r="R75" s="38"/>
      <c r="S75" s="38"/>
      <c r="T75" s="38"/>
      <c r="U75" s="38"/>
      <c r="V75" s="60" t="s">
        <v>54</v>
      </c>
      <c r="W75" s="38"/>
      <c r="X75" s="38"/>
      <c r="Y75" s="38"/>
      <c r="Z75" s="38"/>
      <c r="AA75" s="38"/>
      <c r="AB75" s="38"/>
      <c r="AC75" s="38"/>
      <c r="AD75" s="38"/>
      <c r="AE75" s="38"/>
      <c r="AF75" s="38"/>
      <c r="AG75" s="38"/>
      <c r="AH75" s="60" t="s">
        <v>53</v>
      </c>
      <c r="AI75" s="38"/>
      <c r="AJ75" s="38"/>
      <c r="AK75" s="38"/>
      <c r="AL75" s="38"/>
      <c r="AM75" s="60" t="s">
        <v>54</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57</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04//2022</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Oprava kolejí a výhybek v ŽST Cheb</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ŽST Cheb</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19. 9. 2022</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Správa železnic,s.o.;OŘ ÚNL- ST K.Vary</v>
      </c>
      <c r="M89" s="36"/>
      <c r="N89" s="36"/>
      <c r="O89" s="36"/>
      <c r="P89" s="36"/>
      <c r="Q89" s="36"/>
      <c r="R89" s="36"/>
      <c r="S89" s="36"/>
      <c r="T89" s="36"/>
      <c r="U89" s="36"/>
      <c r="V89" s="36"/>
      <c r="W89" s="36"/>
      <c r="X89" s="36"/>
      <c r="Y89" s="36"/>
      <c r="Z89" s="36"/>
      <c r="AA89" s="36"/>
      <c r="AB89" s="36"/>
      <c r="AC89" s="36"/>
      <c r="AD89" s="36"/>
      <c r="AE89" s="36"/>
      <c r="AF89" s="36"/>
      <c r="AG89" s="36"/>
      <c r="AH89" s="36"/>
      <c r="AI89" s="28" t="s">
        <v>32</v>
      </c>
      <c r="AJ89" s="36"/>
      <c r="AK89" s="36"/>
      <c r="AL89" s="36"/>
      <c r="AM89" s="76" t="str">
        <f>IF(E17="","",E17)</f>
        <v xml:space="preserve"> </v>
      </c>
      <c r="AN89" s="67"/>
      <c r="AO89" s="67"/>
      <c r="AP89" s="67"/>
      <c r="AQ89" s="36"/>
      <c r="AR89" s="40"/>
      <c r="AS89" s="77" t="s">
        <v>58</v>
      </c>
      <c r="AT89" s="78"/>
      <c r="AU89" s="79"/>
      <c r="AV89" s="79"/>
      <c r="AW89" s="79"/>
      <c r="AX89" s="79"/>
      <c r="AY89" s="79"/>
      <c r="AZ89" s="79"/>
      <c r="BA89" s="79"/>
      <c r="BB89" s="79"/>
      <c r="BC89" s="79"/>
      <c r="BD89" s="80"/>
      <c r="BE89" s="34"/>
    </row>
    <row r="90" s="2" customFormat="1" ht="15.15" customHeight="1">
      <c r="A90" s="34"/>
      <c r="B90" s="35"/>
      <c r="C90" s="28" t="s">
        <v>30</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35</v>
      </c>
      <c r="AJ90" s="36"/>
      <c r="AK90" s="36"/>
      <c r="AL90" s="36"/>
      <c r="AM90" s="76" t="str">
        <f>IF(E20="","",E20)</f>
        <v>Pavlína Liprtová</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59</v>
      </c>
      <c r="D92" s="90"/>
      <c r="E92" s="90"/>
      <c r="F92" s="90"/>
      <c r="G92" s="90"/>
      <c r="H92" s="91"/>
      <c r="I92" s="92" t="s">
        <v>60</v>
      </c>
      <c r="J92" s="90"/>
      <c r="K92" s="90"/>
      <c r="L92" s="90"/>
      <c r="M92" s="90"/>
      <c r="N92" s="90"/>
      <c r="O92" s="90"/>
      <c r="P92" s="90"/>
      <c r="Q92" s="90"/>
      <c r="R92" s="90"/>
      <c r="S92" s="90"/>
      <c r="T92" s="90"/>
      <c r="U92" s="90"/>
      <c r="V92" s="90"/>
      <c r="W92" s="90"/>
      <c r="X92" s="90"/>
      <c r="Y92" s="90"/>
      <c r="Z92" s="90"/>
      <c r="AA92" s="90"/>
      <c r="AB92" s="90"/>
      <c r="AC92" s="90"/>
      <c r="AD92" s="90"/>
      <c r="AE92" s="90"/>
      <c r="AF92" s="90"/>
      <c r="AG92" s="93" t="s">
        <v>61</v>
      </c>
      <c r="AH92" s="90"/>
      <c r="AI92" s="90"/>
      <c r="AJ92" s="90"/>
      <c r="AK92" s="90"/>
      <c r="AL92" s="90"/>
      <c r="AM92" s="90"/>
      <c r="AN92" s="92" t="s">
        <v>62</v>
      </c>
      <c r="AO92" s="90"/>
      <c r="AP92" s="94"/>
      <c r="AQ92" s="95" t="s">
        <v>63</v>
      </c>
      <c r="AR92" s="40"/>
      <c r="AS92" s="96" t="s">
        <v>64</v>
      </c>
      <c r="AT92" s="97" t="s">
        <v>65</v>
      </c>
      <c r="AU92" s="97" t="s">
        <v>66</v>
      </c>
      <c r="AV92" s="97" t="s">
        <v>67</v>
      </c>
      <c r="AW92" s="97" t="s">
        <v>68</v>
      </c>
      <c r="AX92" s="97" t="s">
        <v>69</v>
      </c>
      <c r="AY92" s="97" t="s">
        <v>70</v>
      </c>
      <c r="AZ92" s="97" t="s">
        <v>71</v>
      </c>
      <c r="BA92" s="97" t="s">
        <v>72</v>
      </c>
      <c r="BB92" s="97" t="s">
        <v>73</v>
      </c>
      <c r="BC92" s="97" t="s">
        <v>74</v>
      </c>
      <c r="BD92" s="98" t="s">
        <v>75</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76</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ROUND(AG95+AG100+AG105+AG110+AG115,2)</f>
        <v>0</v>
      </c>
      <c r="AH94" s="105"/>
      <c r="AI94" s="105"/>
      <c r="AJ94" s="105"/>
      <c r="AK94" s="105"/>
      <c r="AL94" s="105"/>
      <c r="AM94" s="105"/>
      <c r="AN94" s="106">
        <f>SUM(AG94,AT94)</f>
        <v>0</v>
      </c>
      <c r="AO94" s="106"/>
      <c r="AP94" s="106"/>
      <c r="AQ94" s="107" t="s">
        <v>1</v>
      </c>
      <c r="AR94" s="108"/>
      <c r="AS94" s="109">
        <f>ROUND(AS95+AS100+AS105+AS110+AS115,2)</f>
        <v>0</v>
      </c>
      <c r="AT94" s="110">
        <f>ROUND(SUM(AV94:AW94),2)</f>
        <v>0</v>
      </c>
      <c r="AU94" s="111">
        <f>ROUND(AU95+AU100+AU105+AU110+AU115,5)</f>
        <v>0</v>
      </c>
      <c r="AV94" s="110">
        <f>ROUND(AZ94*L29,2)</f>
        <v>0</v>
      </c>
      <c r="AW94" s="110">
        <f>ROUND(BA94*L30,2)</f>
        <v>0</v>
      </c>
      <c r="AX94" s="110">
        <f>ROUND(BB94*L29,2)</f>
        <v>0</v>
      </c>
      <c r="AY94" s="110">
        <f>ROUND(BC94*L30,2)</f>
        <v>0</v>
      </c>
      <c r="AZ94" s="110">
        <f>ROUND(AZ95+AZ100+AZ105+AZ110+AZ115,2)</f>
        <v>0</v>
      </c>
      <c r="BA94" s="110">
        <f>ROUND(BA95+BA100+BA105+BA110+BA115,2)</f>
        <v>0</v>
      </c>
      <c r="BB94" s="110">
        <f>ROUND(BB95+BB100+BB105+BB110+BB115,2)</f>
        <v>0</v>
      </c>
      <c r="BC94" s="110">
        <f>ROUND(BC95+BC100+BC105+BC110+BC115,2)</f>
        <v>0</v>
      </c>
      <c r="BD94" s="112">
        <f>ROUND(BD95+BD100+BD105+BD110+BD115,2)</f>
        <v>0</v>
      </c>
      <c r="BE94" s="6"/>
      <c r="BS94" s="113" t="s">
        <v>77</v>
      </c>
      <c r="BT94" s="113" t="s">
        <v>78</v>
      </c>
      <c r="BU94" s="114" t="s">
        <v>79</v>
      </c>
      <c r="BV94" s="113" t="s">
        <v>80</v>
      </c>
      <c r="BW94" s="113" t="s">
        <v>5</v>
      </c>
      <c r="BX94" s="113" t="s">
        <v>81</v>
      </c>
      <c r="CL94" s="113" t="s">
        <v>1</v>
      </c>
    </row>
    <row r="95" s="7" customFormat="1" ht="16.5" customHeight="1">
      <c r="A95" s="7"/>
      <c r="B95" s="115"/>
      <c r="C95" s="116"/>
      <c r="D95" s="117" t="s">
        <v>82</v>
      </c>
      <c r="E95" s="117"/>
      <c r="F95" s="117"/>
      <c r="G95" s="117"/>
      <c r="H95" s="117"/>
      <c r="I95" s="118"/>
      <c r="J95" s="117" t="s">
        <v>83</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ROUND(SUM(AG96:AG99),2)</f>
        <v>0</v>
      </c>
      <c r="AH95" s="118"/>
      <c r="AI95" s="118"/>
      <c r="AJ95" s="118"/>
      <c r="AK95" s="118"/>
      <c r="AL95" s="118"/>
      <c r="AM95" s="118"/>
      <c r="AN95" s="120">
        <f>SUM(AG95,AT95)</f>
        <v>0</v>
      </c>
      <c r="AO95" s="118"/>
      <c r="AP95" s="118"/>
      <c r="AQ95" s="121" t="s">
        <v>84</v>
      </c>
      <c r="AR95" s="122"/>
      <c r="AS95" s="123">
        <f>ROUND(SUM(AS96:AS99),2)</f>
        <v>0</v>
      </c>
      <c r="AT95" s="124">
        <f>ROUND(SUM(AV95:AW95),2)</f>
        <v>0</v>
      </c>
      <c r="AU95" s="125">
        <f>ROUND(SUM(AU96:AU99),5)</f>
        <v>0</v>
      </c>
      <c r="AV95" s="124">
        <f>ROUND(AZ95*L29,2)</f>
        <v>0</v>
      </c>
      <c r="AW95" s="124">
        <f>ROUND(BA95*L30,2)</f>
        <v>0</v>
      </c>
      <c r="AX95" s="124">
        <f>ROUND(BB95*L29,2)</f>
        <v>0</v>
      </c>
      <c r="AY95" s="124">
        <f>ROUND(BC95*L30,2)</f>
        <v>0</v>
      </c>
      <c r="AZ95" s="124">
        <f>ROUND(SUM(AZ96:AZ99),2)</f>
        <v>0</v>
      </c>
      <c r="BA95" s="124">
        <f>ROUND(SUM(BA96:BA99),2)</f>
        <v>0</v>
      </c>
      <c r="BB95" s="124">
        <f>ROUND(SUM(BB96:BB99),2)</f>
        <v>0</v>
      </c>
      <c r="BC95" s="124">
        <f>ROUND(SUM(BC96:BC99),2)</f>
        <v>0</v>
      </c>
      <c r="BD95" s="126">
        <f>ROUND(SUM(BD96:BD99),2)</f>
        <v>0</v>
      </c>
      <c r="BE95" s="7"/>
      <c r="BS95" s="127" t="s">
        <v>77</v>
      </c>
      <c r="BT95" s="127" t="s">
        <v>85</v>
      </c>
      <c r="BU95" s="127" t="s">
        <v>79</v>
      </c>
      <c r="BV95" s="127" t="s">
        <v>80</v>
      </c>
      <c r="BW95" s="127" t="s">
        <v>86</v>
      </c>
      <c r="BX95" s="127" t="s">
        <v>5</v>
      </c>
      <c r="CL95" s="127" t="s">
        <v>1</v>
      </c>
      <c r="CM95" s="127" t="s">
        <v>87</v>
      </c>
    </row>
    <row r="96" s="4" customFormat="1" ht="16.5" customHeight="1">
      <c r="A96" s="128" t="s">
        <v>88</v>
      </c>
      <c r="B96" s="66"/>
      <c r="C96" s="129"/>
      <c r="D96" s="129"/>
      <c r="E96" s="130" t="s">
        <v>89</v>
      </c>
      <c r="F96" s="130"/>
      <c r="G96" s="130"/>
      <c r="H96" s="130"/>
      <c r="I96" s="130"/>
      <c r="J96" s="129"/>
      <c r="K96" s="130" t="s">
        <v>90</v>
      </c>
      <c r="L96" s="130"/>
      <c r="M96" s="130"/>
      <c r="N96" s="130"/>
      <c r="O96" s="130"/>
      <c r="P96" s="130"/>
      <c r="Q96" s="130"/>
      <c r="R96" s="130"/>
      <c r="S96" s="130"/>
      <c r="T96" s="130"/>
      <c r="U96" s="130"/>
      <c r="V96" s="130"/>
      <c r="W96" s="130"/>
      <c r="X96" s="130"/>
      <c r="Y96" s="130"/>
      <c r="Z96" s="130"/>
      <c r="AA96" s="130"/>
      <c r="AB96" s="130"/>
      <c r="AC96" s="130"/>
      <c r="AD96" s="130"/>
      <c r="AE96" s="130"/>
      <c r="AF96" s="130"/>
      <c r="AG96" s="131">
        <f>'A.1.1 - Práce na ŽSV '!J32</f>
        <v>0</v>
      </c>
      <c r="AH96" s="129"/>
      <c r="AI96" s="129"/>
      <c r="AJ96" s="129"/>
      <c r="AK96" s="129"/>
      <c r="AL96" s="129"/>
      <c r="AM96" s="129"/>
      <c r="AN96" s="131">
        <f>SUM(AG96,AT96)</f>
        <v>0</v>
      </c>
      <c r="AO96" s="129"/>
      <c r="AP96" s="129"/>
      <c r="AQ96" s="132" t="s">
        <v>91</v>
      </c>
      <c r="AR96" s="68"/>
      <c r="AS96" s="133">
        <v>0</v>
      </c>
      <c r="AT96" s="134">
        <f>ROUND(SUM(AV96:AW96),2)</f>
        <v>0</v>
      </c>
      <c r="AU96" s="135">
        <f>'A.1.1 - Práce na ŽSV '!P120</f>
        <v>0</v>
      </c>
      <c r="AV96" s="134">
        <f>'A.1.1 - Práce na ŽSV '!J35</f>
        <v>0</v>
      </c>
      <c r="AW96" s="134">
        <f>'A.1.1 - Práce na ŽSV '!J36</f>
        <v>0</v>
      </c>
      <c r="AX96" s="134">
        <f>'A.1.1 - Práce na ŽSV '!J37</f>
        <v>0</v>
      </c>
      <c r="AY96" s="134">
        <f>'A.1.1 - Práce na ŽSV '!J38</f>
        <v>0</v>
      </c>
      <c r="AZ96" s="134">
        <f>'A.1.1 - Práce na ŽSV '!F35</f>
        <v>0</v>
      </c>
      <c r="BA96" s="134">
        <f>'A.1.1 - Práce na ŽSV '!F36</f>
        <v>0</v>
      </c>
      <c r="BB96" s="134">
        <f>'A.1.1 - Práce na ŽSV '!F37</f>
        <v>0</v>
      </c>
      <c r="BC96" s="134">
        <f>'A.1.1 - Práce na ŽSV '!F38</f>
        <v>0</v>
      </c>
      <c r="BD96" s="136">
        <f>'A.1.1 - Práce na ŽSV '!F39</f>
        <v>0</v>
      </c>
      <c r="BE96" s="4"/>
      <c r="BT96" s="137" t="s">
        <v>87</v>
      </c>
      <c r="BV96" s="137" t="s">
        <v>80</v>
      </c>
      <c r="BW96" s="137" t="s">
        <v>92</v>
      </c>
      <c r="BX96" s="137" t="s">
        <v>86</v>
      </c>
      <c r="CL96" s="137" t="s">
        <v>1</v>
      </c>
    </row>
    <row r="97" s="4" customFormat="1" ht="23.25" customHeight="1">
      <c r="A97" s="128" t="s">
        <v>88</v>
      </c>
      <c r="B97" s="66"/>
      <c r="C97" s="129"/>
      <c r="D97" s="129"/>
      <c r="E97" s="130" t="s">
        <v>93</v>
      </c>
      <c r="F97" s="130"/>
      <c r="G97" s="130"/>
      <c r="H97" s="130"/>
      <c r="I97" s="130"/>
      <c r="J97" s="129"/>
      <c r="K97" s="130" t="s">
        <v>94</v>
      </c>
      <c r="L97" s="130"/>
      <c r="M97" s="130"/>
      <c r="N97" s="130"/>
      <c r="O97" s="130"/>
      <c r="P97" s="130"/>
      <c r="Q97" s="130"/>
      <c r="R97" s="130"/>
      <c r="S97" s="130"/>
      <c r="T97" s="130"/>
      <c r="U97" s="130"/>
      <c r="V97" s="130"/>
      <c r="W97" s="130"/>
      <c r="X97" s="130"/>
      <c r="Y97" s="130"/>
      <c r="Z97" s="130"/>
      <c r="AA97" s="130"/>
      <c r="AB97" s="130"/>
      <c r="AC97" s="130"/>
      <c r="AD97" s="130"/>
      <c r="AE97" s="130"/>
      <c r="AF97" s="130"/>
      <c r="AG97" s="131">
        <f>'A.1.2 - Materiál zajištěn...'!J32</f>
        <v>0</v>
      </c>
      <c r="AH97" s="129"/>
      <c r="AI97" s="129"/>
      <c r="AJ97" s="129"/>
      <c r="AK97" s="129"/>
      <c r="AL97" s="129"/>
      <c r="AM97" s="129"/>
      <c r="AN97" s="131">
        <f>SUM(AG97,AT97)</f>
        <v>0</v>
      </c>
      <c r="AO97" s="129"/>
      <c r="AP97" s="129"/>
      <c r="AQ97" s="132" t="s">
        <v>91</v>
      </c>
      <c r="AR97" s="68"/>
      <c r="AS97" s="133">
        <v>0</v>
      </c>
      <c r="AT97" s="134">
        <f>ROUND(SUM(AV97:AW97),2)</f>
        <v>0</v>
      </c>
      <c r="AU97" s="135">
        <f>'A.1.2 - Materiál zajištěn...'!P120</f>
        <v>0</v>
      </c>
      <c r="AV97" s="134">
        <f>'A.1.2 - Materiál zajištěn...'!J35</f>
        <v>0</v>
      </c>
      <c r="AW97" s="134">
        <f>'A.1.2 - Materiál zajištěn...'!J36</f>
        <v>0</v>
      </c>
      <c r="AX97" s="134">
        <f>'A.1.2 - Materiál zajištěn...'!J37</f>
        <v>0</v>
      </c>
      <c r="AY97" s="134">
        <f>'A.1.2 - Materiál zajištěn...'!J38</f>
        <v>0</v>
      </c>
      <c r="AZ97" s="134">
        <f>'A.1.2 - Materiál zajištěn...'!F35</f>
        <v>0</v>
      </c>
      <c r="BA97" s="134">
        <f>'A.1.2 - Materiál zajištěn...'!F36</f>
        <v>0</v>
      </c>
      <c r="BB97" s="134">
        <f>'A.1.2 - Materiál zajištěn...'!F37</f>
        <v>0</v>
      </c>
      <c r="BC97" s="134">
        <f>'A.1.2 - Materiál zajištěn...'!F38</f>
        <v>0</v>
      </c>
      <c r="BD97" s="136">
        <f>'A.1.2 - Materiál zajištěn...'!F39</f>
        <v>0</v>
      </c>
      <c r="BE97" s="4"/>
      <c r="BT97" s="137" t="s">
        <v>87</v>
      </c>
      <c r="BV97" s="137" t="s">
        <v>80</v>
      </c>
      <c r="BW97" s="137" t="s">
        <v>95</v>
      </c>
      <c r="BX97" s="137" t="s">
        <v>86</v>
      </c>
      <c r="CL97" s="137" t="s">
        <v>1</v>
      </c>
    </row>
    <row r="98" s="4" customFormat="1" ht="16.5" customHeight="1">
      <c r="A98" s="128" t="s">
        <v>88</v>
      </c>
      <c r="B98" s="66"/>
      <c r="C98" s="129"/>
      <c r="D98" s="129"/>
      <c r="E98" s="130" t="s">
        <v>96</v>
      </c>
      <c r="F98" s="130"/>
      <c r="G98" s="130"/>
      <c r="H98" s="130"/>
      <c r="I98" s="130"/>
      <c r="J98" s="129"/>
      <c r="K98" s="130" t="s">
        <v>97</v>
      </c>
      <c r="L98" s="130"/>
      <c r="M98" s="130"/>
      <c r="N98" s="130"/>
      <c r="O98" s="130"/>
      <c r="P98" s="130"/>
      <c r="Q98" s="130"/>
      <c r="R98" s="130"/>
      <c r="S98" s="130"/>
      <c r="T98" s="130"/>
      <c r="U98" s="130"/>
      <c r="V98" s="130"/>
      <c r="W98" s="130"/>
      <c r="X98" s="130"/>
      <c r="Y98" s="130"/>
      <c r="Z98" s="130"/>
      <c r="AA98" s="130"/>
      <c r="AB98" s="130"/>
      <c r="AC98" s="130"/>
      <c r="AD98" s="130"/>
      <c r="AE98" s="130"/>
      <c r="AF98" s="130"/>
      <c r="AG98" s="131">
        <f>'A.1.3 - Práce na SSZT a SEE '!J32</f>
        <v>0</v>
      </c>
      <c r="AH98" s="129"/>
      <c r="AI98" s="129"/>
      <c r="AJ98" s="129"/>
      <c r="AK98" s="129"/>
      <c r="AL98" s="129"/>
      <c r="AM98" s="129"/>
      <c r="AN98" s="131">
        <f>SUM(AG98,AT98)</f>
        <v>0</v>
      </c>
      <c r="AO98" s="129"/>
      <c r="AP98" s="129"/>
      <c r="AQ98" s="132" t="s">
        <v>91</v>
      </c>
      <c r="AR98" s="68"/>
      <c r="AS98" s="133">
        <v>0</v>
      </c>
      <c r="AT98" s="134">
        <f>ROUND(SUM(AV98:AW98),2)</f>
        <v>0</v>
      </c>
      <c r="AU98" s="135">
        <f>'A.1.3 - Práce na SSZT a SEE '!P120</f>
        <v>0</v>
      </c>
      <c r="AV98" s="134">
        <f>'A.1.3 - Práce na SSZT a SEE '!J35</f>
        <v>0</v>
      </c>
      <c r="AW98" s="134">
        <f>'A.1.3 - Práce na SSZT a SEE '!J36</f>
        <v>0</v>
      </c>
      <c r="AX98" s="134">
        <f>'A.1.3 - Práce na SSZT a SEE '!J37</f>
        <v>0</v>
      </c>
      <c r="AY98" s="134">
        <f>'A.1.3 - Práce na SSZT a SEE '!J38</f>
        <v>0</v>
      </c>
      <c r="AZ98" s="134">
        <f>'A.1.3 - Práce na SSZT a SEE '!F35</f>
        <v>0</v>
      </c>
      <c r="BA98" s="134">
        <f>'A.1.3 - Práce na SSZT a SEE '!F36</f>
        <v>0</v>
      </c>
      <c r="BB98" s="134">
        <f>'A.1.3 - Práce na SSZT a SEE '!F37</f>
        <v>0</v>
      </c>
      <c r="BC98" s="134">
        <f>'A.1.3 - Práce na SSZT a SEE '!F38</f>
        <v>0</v>
      </c>
      <c r="BD98" s="136">
        <f>'A.1.3 - Práce na SSZT a SEE '!F39</f>
        <v>0</v>
      </c>
      <c r="BE98" s="4"/>
      <c r="BT98" s="137" t="s">
        <v>87</v>
      </c>
      <c r="BV98" s="137" t="s">
        <v>80</v>
      </c>
      <c r="BW98" s="137" t="s">
        <v>98</v>
      </c>
      <c r="BX98" s="137" t="s">
        <v>86</v>
      </c>
      <c r="CL98" s="137" t="s">
        <v>1</v>
      </c>
    </row>
    <row r="99" s="4" customFormat="1" ht="16.5" customHeight="1">
      <c r="A99" s="128" t="s">
        <v>88</v>
      </c>
      <c r="B99" s="66"/>
      <c r="C99" s="129"/>
      <c r="D99" s="129"/>
      <c r="E99" s="130" t="s">
        <v>99</v>
      </c>
      <c r="F99" s="130"/>
      <c r="G99" s="130"/>
      <c r="H99" s="130"/>
      <c r="I99" s="130"/>
      <c r="J99" s="129"/>
      <c r="K99" s="130" t="s">
        <v>100</v>
      </c>
      <c r="L99" s="130"/>
      <c r="M99" s="130"/>
      <c r="N99" s="130"/>
      <c r="O99" s="130"/>
      <c r="P99" s="130"/>
      <c r="Q99" s="130"/>
      <c r="R99" s="130"/>
      <c r="S99" s="130"/>
      <c r="T99" s="130"/>
      <c r="U99" s="130"/>
      <c r="V99" s="130"/>
      <c r="W99" s="130"/>
      <c r="X99" s="130"/>
      <c r="Y99" s="130"/>
      <c r="Z99" s="130"/>
      <c r="AA99" s="130"/>
      <c r="AB99" s="130"/>
      <c r="AC99" s="130"/>
      <c r="AD99" s="130"/>
      <c r="AE99" s="130"/>
      <c r="AF99" s="130"/>
      <c r="AG99" s="131">
        <f>'A.1.4 - Přeprava'!J32</f>
        <v>0</v>
      </c>
      <c r="AH99" s="129"/>
      <c r="AI99" s="129"/>
      <c r="AJ99" s="129"/>
      <c r="AK99" s="129"/>
      <c r="AL99" s="129"/>
      <c r="AM99" s="129"/>
      <c r="AN99" s="131">
        <f>SUM(AG99,AT99)</f>
        <v>0</v>
      </c>
      <c r="AO99" s="129"/>
      <c r="AP99" s="129"/>
      <c r="AQ99" s="132" t="s">
        <v>91</v>
      </c>
      <c r="AR99" s="68"/>
      <c r="AS99" s="133">
        <v>0</v>
      </c>
      <c r="AT99" s="134">
        <f>ROUND(SUM(AV99:AW99),2)</f>
        <v>0</v>
      </c>
      <c r="AU99" s="135">
        <f>'A.1.4 - Přeprava'!P120</f>
        <v>0</v>
      </c>
      <c r="AV99" s="134">
        <f>'A.1.4 - Přeprava'!J35</f>
        <v>0</v>
      </c>
      <c r="AW99" s="134">
        <f>'A.1.4 - Přeprava'!J36</f>
        <v>0</v>
      </c>
      <c r="AX99" s="134">
        <f>'A.1.4 - Přeprava'!J37</f>
        <v>0</v>
      </c>
      <c r="AY99" s="134">
        <f>'A.1.4 - Přeprava'!J38</f>
        <v>0</v>
      </c>
      <c r="AZ99" s="134">
        <f>'A.1.4 - Přeprava'!F35</f>
        <v>0</v>
      </c>
      <c r="BA99" s="134">
        <f>'A.1.4 - Přeprava'!F36</f>
        <v>0</v>
      </c>
      <c r="BB99" s="134">
        <f>'A.1.4 - Přeprava'!F37</f>
        <v>0</v>
      </c>
      <c r="BC99" s="134">
        <f>'A.1.4 - Přeprava'!F38</f>
        <v>0</v>
      </c>
      <c r="BD99" s="136">
        <f>'A.1.4 - Přeprava'!F39</f>
        <v>0</v>
      </c>
      <c r="BE99" s="4"/>
      <c r="BT99" s="137" t="s">
        <v>87</v>
      </c>
      <c r="BV99" s="137" t="s">
        <v>80</v>
      </c>
      <c r="BW99" s="137" t="s">
        <v>101</v>
      </c>
      <c r="BX99" s="137" t="s">
        <v>86</v>
      </c>
      <c r="CL99" s="137" t="s">
        <v>1</v>
      </c>
    </row>
    <row r="100" s="7" customFormat="1" ht="16.5" customHeight="1">
      <c r="A100" s="7"/>
      <c r="B100" s="115"/>
      <c r="C100" s="116"/>
      <c r="D100" s="117" t="s">
        <v>102</v>
      </c>
      <c r="E100" s="117"/>
      <c r="F100" s="117"/>
      <c r="G100" s="117"/>
      <c r="H100" s="117"/>
      <c r="I100" s="118"/>
      <c r="J100" s="117" t="s">
        <v>103</v>
      </c>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9">
        <f>ROUND(SUM(AG101:AG104),2)</f>
        <v>0</v>
      </c>
      <c r="AH100" s="118"/>
      <c r="AI100" s="118"/>
      <c r="AJ100" s="118"/>
      <c r="AK100" s="118"/>
      <c r="AL100" s="118"/>
      <c r="AM100" s="118"/>
      <c r="AN100" s="120">
        <f>SUM(AG100,AT100)</f>
        <v>0</v>
      </c>
      <c r="AO100" s="118"/>
      <c r="AP100" s="118"/>
      <c r="AQ100" s="121" t="s">
        <v>84</v>
      </c>
      <c r="AR100" s="122"/>
      <c r="AS100" s="123">
        <f>ROUND(SUM(AS101:AS104),2)</f>
        <v>0</v>
      </c>
      <c r="AT100" s="124">
        <f>ROUND(SUM(AV100:AW100),2)</f>
        <v>0</v>
      </c>
      <c r="AU100" s="125">
        <f>ROUND(SUM(AU101:AU104),5)</f>
        <v>0</v>
      </c>
      <c r="AV100" s="124">
        <f>ROUND(AZ100*L29,2)</f>
        <v>0</v>
      </c>
      <c r="AW100" s="124">
        <f>ROUND(BA100*L30,2)</f>
        <v>0</v>
      </c>
      <c r="AX100" s="124">
        <f>ROUND(BB100*L29,2)</f>
        <v>0</v>
      </c>
      <c r="AY100" s="124">
        <f>ROUND(BC100*L30,2)</f>
        <v>0</v>
      </c>
      <c r="AZ100" s="124">
        <f>ROUND(SUM(AZ101:AZ104),2)</f>
        <v>0</v>
      </c>
      <c r="BA100" s="124">
        <f>ROUND(SUM(BA101:BA104),2)</f>
        <v>0</v>
      </c>
      <c r="BB100" s="124">
        <f>ROUND(SUM(BB101:BB104),2)</f>
        <v>0</v>
      </c>
      <c r="BC100" s="124">
        <f>ROUND(SUM(BC101:BC104),2)</f>
        <v>0</v>
      </c>
      <c r="BD100" s="126">
        <f>ROUND(SUM(BD101:BD104),2)</f>
        <v>0</v>
      </c>
      <c r="BE100" s="7"/>
      <c r="BS100" s="127" t="s">
        <v>77</v>
      </c>
      <c r="BT100" s="127" t="s">
        <v>85</v>
      </c>
      <c r="BU100" s="127" t="s">
        <v>79</v>
      </c>
      <c r="BV100" s="127" t="s">
        <v>80</v>
      </c>
      <c r="BW100" s="127" t="s">
        <v>104</v>
      </c>
      <c r="BX100" s="127" t="s">
        <v>5</v>
      </c>
      <c r="CL100" s="127" t="s">
        <v>1</v>
      </c>
      <c r="CM100" s="127" t="s">
        <v>87</v>
      </c>
    </row>
    <row r="101" s="4" customFormat="1" ht="16.5" customHeight="1">
      <c r="A101" s="128" t="s">
        <v>88</v>
      </c>
      <c r="B101" s="66"/>
      <c r="C101" s="129"/>
      <c r="D101" s="129"/>
      <c r="E101" s="130" t="s">
        <v>105</v>
      </c>
      <c r="F101" s="130"/>
      <c r="G101" s="130"/>
      <c r="H101" s="130"/>
      <c r="I101" s="130"/>
      <c r="J101" s="129"/>
      <c r="K101" s="130" t="s">
        <v>106</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'A.2.1 - Práce na ŽSV'!J32</f>
        <v>0</v>
      </c>
      <c r="AH101" s="129"/>
      <c r="AI101" s="129"/>
      <c r="AJ101" s="129"/>
      <c r="AK101" s="129"/>
      <c r="AL101" s="129"/>
      <c r="AM101" s="129"/>
      <c r="AN101" s="131">
        <f>SUM(AG101,AT101)</f>
        <v>0</v>
      </c>
      <c r="AO101" s="129"/>
      <c r="AP101" s="129"/>
      <c r="AQ101" s="132" t="s">
        <v>91</v>
      </c>
      <c r="AR101" s="68"/>
      <c r="AS101" s="133">
        <v>0</v>
      </c>
      <c r="AT101" s="134">
        <f>ROUND(SUM(AV101:AW101),2)</f>
        <v>0</v>
      </c>
      <c r="AU101" s="135">
        <f>'A.2.1 - Práce na ŽSV'!P120</f>
        <v>0</v>
      </c>
      <c r="AV101" s="134">
        <f>'A.2.1 - Práce na ŽSV'!J35</f>
        <v>0</v>
      </c>
      <c r="AW101" s="134">
        <f>'A.2.1 - Práce na ŽSV'!J36</f>
        <v>0</v>
      </c>
      <c r="AX101" s="134">
        <f>'A.2.1 - Práce na ŽSV'!J37</f>
        <v>0</v>
      </c>
      <c r="AY101" s="134">
        <f>'A.2.1 - Práce na ŽSV'!J38</f>
        <v>0</v>
      </c>
      <c r="AZ101" s="134">
        <f>'A.2.1 - Práce na ŽSV'!F35</f>
        <v>0</v>
      </c>
      <c r="BA101" s="134">
        <f>'A.2.1 - Práce na ŽSV'!F36</f>
        <v>0</v>
      </c>
      <c r="BB101" s="134">
        <f>'A.2.1 - Práce na ŽSV'!F37</f>
        <v>0</v>
      </c>
      <c r="BC101" s="134">
        <f>'A.2.1 - Práce na ŽSV'!F38</f>
        <v>0</v>
      </c>
      <c r="BD101" s="136">
        <f>'A.2.1 - Práce na ŽSV'!F39</f>
        <v>0</v>
      </c>
      <c r="BE101" s="4"/>
      <c r="BT101" s="137" t="s">
        <v>87</v>
      </c>
      <c r="BV101" s="137" t="s">
        <v>80</v>
      </c>
      <c r="BW101" s="137" t="s">
        <v>107</v>
      </c>
      <c r="BX101" s="137" t="s">
        <v>104</v>
      </c>
      <c r="CL101" s="137" t="s">
        <v>1</v>
      </c>
    </row>
    <row r="102" s="4" customFormat="1" ht="23.25" customHeight="1">
      <c r="A102" s="128" t="s">
        <v>88</v>
      </c>
      <c r="B102" s="66"/>
      <c r="C102" s="129"/>
      <c r="D102" s="129"/>
      <c r="E102" s="130" t="s">
        <v>108</v>
      </c>
      <c r="F102" s="130"/>
      <c r="G102" s="130"/>
      <c r="H102" s="130"/>
      <c r="I102" s="130"/>
      <c r="J102" s="129"/>
      <c r="K102" s="130" t="s">
        <v>94</v>
      </c>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c r="AG102" s="131">
        <f>'A.2.2 - Materiál zajištěn...'!J32</f>
        <v>0</v>
      </c>
      <c r="AH102" s="129"/>
      <c r="AI102" s="129"/>
      <c r="AJ102" s="129"/>
      <c r="AK102" s="129"/>
      <c r="AL102" s="129"/>
      <c r="AM102" s="129"/>
      <c r="AN102" s="131">
        <f>SUM(AG102,AT102)</f>
        <v>0</v>
      </c>
      <c r="AO102" s="129"/>
      <c r="AP102" s="129"/>
      <c r="AQ102" s="132" t="s">
        <v>91</v>
      </c>
      <c r="AR102" s="68"/>
      <c r="AS102" s="133">
        <v>0</v>
      </c>
      <c r="AT102" s="134">
        <f>ROUND(SUM(AV102:AW102),2)</f>
        <v>0</v>
      </c>
      <c r="AU102" s="135">
        <f>'A.2.2 - Materiál zajištěn...'!P120</f>
        <v>0</v>
      </c>
      <c r="AV102" s="134">
        <f>'A.2.2 - Materiál zajištěn...'!J35</f>
        <v>0</v>
      </c>
      <c r="AW102" s="134">
        <f>'A.2.2 - Materiál zajištěn...'!J36</f>
        <v>0</v>
      </c>
      <c r="AX102" s="134">
        <f>'A.2.2 - Materiál zajištěn...'!J37</f>
        <v>0</v>
      </c>
      <c r="AY102" s="134">
        <f>'A.2.2 - Materiál zajištěn...'!J38</f>
        <v>0</v>
      </c>
      <c r="AZ102" s="134">
        <f>'A.2.2 - Materiál zajištěn...'!F35</f>
        <v>0</v>
      </c>
      <c r="BA102" s="134">
        <f>'A.2.2 - Materiál zajištěn...'!F36</f>
        <v>0</v>
      </c>
      <c r="BB102" s="134">
        <f>'A.2.2 - Materiál zajištěn...'!F37</f>
        <v>0</v>
      </c>
      <c r="BC102" s="134">
        <f>'A.2.2 - Materiál zajištěn...'!F38</f>
        <v>0</v>
      </c>
      <c r="BD102" s="136">
        <f>'A.2.2 - Materiál zajištěn...'!F39</f>
        <v>0</v>
      </c>
      <c r="BE102" s="4"/>
      <c r="BT102" s="137" t="s">
        <v>87</v>
      </c>
      <c r="BV102" s="137" t="s">
        <v>80</v>
      </c>
      <c r="BW102" s="137" t="s">
        <v>109</v>
      </c>
      <c r="BX102" s="137" t="s">
        <v>104</v>
      </c>
      <c r="CL102" s="137" t="s">
        <v>1</v>
      </c>
    </row>
    <row r="103" s="4" customFormat="1" ht="16.5" customHeight="1">
      <c r="A103" s="128" t="s">
        <v>88</v>
      </c>
      <c r="B103" s="66"/>
      <c r="C103" s="129"/>
      <c r="D103" s="129"/>
      <c r="E103" s="130" t="s">
        <v>110</v>
      </c>
      <c r="F103" s="130"/>
      <c r="G103" s="130"/>
      <c r="H103" s="130"/>
      <c r="I103" s="130"/>
      <c r="J103" s="129"/>
      <c r="K103" s="130" t="s">
        <v>111</v>
      </c>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1">
        <f>'A.2.3 - Práce na SSZT a SEE'!J32</f>
        <v>0</v>
      </c>
      <c r="AH103" s="129"/>
      <c r="AI103" s="129"/>
      <c r="AJ103" s="129"/>
      <c r="AK103" s="129"/>
      <c r="AL103" s="129"/>
      <c r="AM103" s="129"/>
      <c r="AN103" s="131">
        <f>SUM(AG103,AT103)</f>
        <v>0</v>
      </c>
      <c r="AO103" s="129"/>
      <c r="AP103" s="129"/>
      <c r="AQ103" s="132" t="s">
        <v>91</v>
      </c>
      <c r="AR103" s="68"/>
      <c r="AS103" s="133">
        <v>0</v>
      </c>
      <c r="AT103" s="134">
        <f>ROUND(SUM(AV103:AW103),2)</f>
        <v>0</v>
      </c>
      <c r="AU103" s="135">
        <f>'A.2.3 - Práce na SSZT a SEE'!P120</f>
        <v>0</v>
      </c>
      <c r="AV103" s="134">
        <f>'A.2.3 - Práce na SSZT a SEE'!J35</f>
        <v>0</v>
      </c>
      <c r="AW103" s="134">
        <f>'A.2.3 - Práce na SSZT a SEE'!J36</f>
        <v>0</v>
      </c>
      <c r="AX103" s="134">
        <f>'A.2.3 - Práce na SSZT a SEE'!J37</f>
        <v>0</v>
      </c>
      <c r="AY103" s="134">
        <f>'A.2.3 - Práce na SSZT a SEE'!J38</f>
        <v>0</v>
      </c>
      <c r="AZ103" s="134">
        <f>'A.2.3 - Práce na SSZT a SEE'!F35</f>
        <v>0</v>
      </c>
      <c r="BA103" s="134">
        <f>'A.2.3 - Práce na SSZT a SEE'!F36</f>
        <v>0</v>
      </c>
      <c r="BB103" s="134">
        <f>'A.2.3 - Práce na SSZT a SEE'!F37</f>
        <v>0</v>
      </c>
      <c r="BC103" s="134">
        <f>'A.2.3 - Práce na SSZT a SEE'!F38</f>
        <v>0</v>
      </c>
      <c r="BD103" s="136">
        <f>'A.2.3 - Práce na SSZT a SEE'!F39</f>
        <v>0</v>
      </c>
      <c r="BE103" s="4"/>
      <c r="BT103" s="137" t="s">
        <v>87</v>
      </c>
      <c r="BV103" s="137" t="s">
        <v>80</v>
      </c>
      <c r="BW103" s="137" t="s">
        <v>112</v>
      </c>
      <c r="BX103" s="137" t="s">
        <v>104</v>
      </c>
      <c r="CL103" s="137" t="s">
        <v>1</v>
      </c>
    </row>
    <row r="104" s="4" customFormat="1" ht="16.5" customHeight="1">
      <c r="A104" s="128" t="s">
        <v>88</v>
      </c>
      <c r="B104" s="66"/>
      <c r="C104" s="129"/>
      <c r="D104" s="129"/>
      <c r="E104" s="130" t="s">
        <v>113</v>
      </c>
      <c r="F104" s="130"/>
      <c r="G104" s="130"/>
      <c r="H104" s="130"/>
      <c r="I104" s="130"/>
      <c r="J104" s="129"/>
      <c r="K104" s="130" t="s">
        <v>100</v>
      </c>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1">
        <f>'A.2.4 - Přeprava'!J32</f>
        <v>0</v>
      </c>
      <c r="AH104" s="129"/>
      <c r="AI104" s="129"/>
      <c r="AJ104" s="129"/>
      <c r="AK104" s="129"/>
      <c r="AL104" s="129"/>
      <c r="AM104" s="129"/>
      <c r="AN104" s="131">
        <f>SUM(AG104,AT104)</f>
        <v>0</v>
      </c>
      <c r="AO104" s="129"/>
      <c r="AP104" s="129"/>
      <c r="AQ104" s="132" t="s">
        <v>91</v>
      </c>
      <c r="AR104" s="68"/>
      <c r="AS104" s="133">
        <v>0</v>
      </c>
      <c r="AT104" s="134">
        <f>ROUND(SUM(AV104:AW104),2)</f>
        <v>0</v>
      </c>
      <c r="AU104" s="135">
        <f>'A.2.4 - Přeprava'!P120</f>
        <v>0</v>
      </c>
      <c r="AV104" s="134">
        <f>'A.2.4 - Přeprava'!J35</f>
        <v>0</v>
      </c>
      <c r="AW104" s="134">
        <f>'A.2.4 - Přeprava'!J36</f>
        <v>0</v>
      </c>
      <c r="AX104" s="134">
        <f>'A.2.4 - Přeprava'!J37</f>
        <v>0</v>
      </c>
      <c r="AY104" s="134">
        <f>'A.2.4 - Přeprava'!J38</f>
        <v>0</v>
      </c>
      <c r="AZ104" s="134">
        <f>'A.2.4 - Přeprava'!F35</f>
        <v>0</v>
      </c>
      <c r="BA104" s="134">
        <f>'A.2.4 - Přeprava'!F36</f>
        <v>0</v>
      </c>
      <c r="BB104" s="134">
        <f>'A.2.4 - Přeprava'!F37</f>
        <v>0</v>
      </c>
      <c r="BC104" s="134">
        <f>'A.2.4 - Přeprava'!F38</f>
        <v>0</v>
      </c>
      <c r="BD104" s="136">
        <f>'A.2.4 - Přeprava'!F39</f>
        <v>0</v>
      </c>
      <c r="BE104" s="4"/>
      <c r="BT104" s="137" t="s">
        <v>87</v>
      </c>
      <c r="BV104" s="137" t="s">
        <v>80</v>
      </c>
      <c r="BW104" s="137" t="s">
        <v>114</v>
      </c>
      <c r="BX104" s="137" t="s">
        <v>104</v>
      </c>
      <c r="CL104" s="137" t="s">
        <v>1</v>
      </c>
    </row>
    <row r="105" s="7" customFormat="1" ht="16.5" customHeight="1">
      <c r="A105" s="7"/>
      <c r="B105" s="115"/>
      <c r="C105" s="116"/>
      <c r="D105" s="117" t="s">
        <v>115</v>
      </c>
      <c r="E105" s="117"/>
      <c r="F105" s="117"/>
      <c r="G105" s="117"/>
      <c r="H105" s="117"/>
      <c r="I105" s="118"/>
      <c r="J105" s="117" t="s">
        <v>116</v>
      </c>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9">
        <f>ROUND(SUM(AG106:AG109),2)</f>
        <v>0</v>
      </c>
      <c r="AH105" s="118"/>
      <c r="AI105" s="118"/>
      <c r="AJ105" s="118"/>
      <c r="AK105" s="118"/>
      <c r="AL105" s="118"/>
      <c r="AM105" s="118"/>
      <c r="AN105" s="120">
        <f>SUM(AG105,AT105)</f>
        <v>0</v>
      </c>
      <c r="AO105" s="118"/>
      <c r="AP105" s="118"/>
      <c r="AQ105" s="121" t="s">
        <v>84</v>
      </c>
      <c r="AR105" s="122"/>
      <c r="AS105" s="123">
        <f>ROUND(SUM(AS106:AS109),2)</f>
        <v>0</v>
      </c>
      <c r="AT105" s="124">
        <f>ROUND(SUM(AV105:AW105),2)</f>
        <v>0</v>
      </c>
      <c r="AU105" s="125">
        <f>ROUND(SUM(AU106:AU109),5)</f>
        <v>0</v>
      </c>
      <c r="AV105" s="124">
        <f>ROUND(AZ105*L29,2)</f>
        <v>0</v>
      </c>
      <c r="AW105" s="124">
        <f>ROUND(BA105*L30,2)</f>
        <v>0</v>
      </c>
      <c r="AX105" s="124">
        <f>ROUND(BB105*L29,2)</f>
        <v>0</v>
      </c>
      <c r="AY105" s="124">
        <f>ROUND(BC105*L30,2)</f>
        <v>0</v>
      </c>
      <c r="AZ105" s="124">
        <f>ROUND(SUM(AZ106:AZ109),2)</f>
        <v>0</v>
      </c>
      <c r="BA105" s="124">
        <f>ROUND(SUM(BA106:BA109),2)</f>
        <v>0</v>
      </c>
      <c r="BB105" s="124">
        <f>ROUND(SUM(BB106:BB109),2)</f>
        <v>0</v>
      </c>
      <c r="BC105" s="124">
        <f>ROUND(SUM(BC106:BC109),2)</f>
        <v>0</v>
      </c>
      <c r="BD105" s="126">
        <f>ROUND(SUM(BD106:BD109),2)</f>
        <v>0</v>
      </c>
      <c r="BE105" s="7"/>
      <c r="BS105" s="127" t="s">
        <v>77</v>
      </c>
      <c r="BT105" s="127" t="s">
        <v>85</v>
      </c>
      <c r="BU105" s="127" t="s">
        <v>79</v>
      </c>
      <c r="BV105" s="127" t="s">
        <v>80</v>
      </c>
      <c r="BW105" s="127" t="s">
        <v>117</v>
      </c>
      <c r="BX105" s="127" t="s">
        <v>5</v>
      </c>
      <c r="CL105" s="127" t="s">
        <v>1</v>
      </c>
      <c r="CM105" s="127" t="s">
        <v>87</v>
      </c>
    </row>
    <row r="106" s="4" customFormat="1" ht="16.5" customHeight="1">
      <c r="A106" s="128" t="s">
        <v>88</v>
      </c>
      <c r="B106" s="66"/>
      <c r="C106" s="129"/>
      <c r="D106" s="129"/>
      <c r="E106" s="130" t="s">
        <v>118</v>
      </c>
      <c r="F106" s="130"/>
      <c r="G106" s="130"/>
      <c r="H106" s="130"/>
      <c r="I106" s="130"/>
      <c r="J106" s="129"/>
      <c r="K106" s="130" t="s">
        <v>106</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1">
        <f>'A.3.1 - Práce na ŽSV'!J32</f>
        <v>0</v>
      </c>
      <c r="AH106" s="129"/>
      <c r="AI106" s="129"/>
      <c r="AJ106" s="129"/>
      <c r="AK106" s="129"/>
      <c r="AL106" s="129"/>
      <c r="AM106" s="129"/>
      <c r="AN106" s="131">
        <f>SUM(AG106,AT106)</f>
        <v>0</v>
      </c>
      <c r="AO106" s="129"/>
      <c r="AP106" s="129"/>
      <c r="AQ106" s="132" t="s">
        <v>91</v>
      </c>
      <c r="AR106" s="68"/>
      <c r="AS106" s="133">
        <v>0</v>
      </c>
      <c r="AT106" s="134">
        <f>ROUND(SUM(AV106:AW106),2)</f>
        <v>0</v>
      </c>
      <c r="AU106" s="135">
        <f>'A.3.1 - Práce na ŽSV'!P120</f>
        <v>0</v>
      </c>
      <c r="AV106" s="134">
        <f>'A.3.1 - Práce na ŽSV'!J35</f>
        <v>0</v>
      </c>
      <c r="AW106" s="134">
        <f>'A.3.1 - Práce na ŽSV'!J36</f>
        <v>0</v>
      </c>
      <c r="AX106" s="134">
        <f>'A.3.1 - Práce na ŽSV'!J37</f>
        <v>0</v>
      </c>
      <c r="AY106" s="134">
        <f>'A.3.1 - Práce na ŽSV'!J38</f>
        <v>0</v>
      </c>
      <c r="AZ106" s="134">
        <f>'A.3.1 - Práce na ŽSV'!F35</f>
        <v>0</v>
      </c>
      <c r="BA106" s="134">
        <f>'A.3.1 - Práce na ŽSV'!F36</f>
        <v>0</v>
      </c>
      <c r="BB106" s="134">
        <f>'A.3.1 - Práce na ŽSV'!F37</f>
        <v>0</v>
      </c>
      <c r="BC106" s="134">
        <f>'A.3.1 - Práce na ŽSV'!F38</f>
        <v>0</v>
      </c>
      <c r="BD106" s="136">
        <f>'A.3.1 - Práce na ŽSV'!F39</f>
        <v>0</v>
      </c>
      <c r="BE106" s="4"/>
      <c r="BT106" s="137" t="s">
        <v>87</v>
      </c>
      <c r="BV106" s="137" t="s">
        <v>80</v>
      </c>
      <c r="BW106" s="137" t="s">
        <v>119</v>
      </c>
      <c r="BX106" s="137" t="s">
        <v>117</v>
      </c>
      <c r="CL106" s="137" t="s">
        <v>1</v>
      </c>
    </row>
    <row r="107" s="4" customFormat="1" ht="23.25" customHeight="1">
      <c r="A107" s="128" t="s">
        <v>88</v>
      </c>
      <c r="B107" s="66"/>
      <c r="C107" s="129"/>
      <c r="D107" s="129"/>
      <c r="E107" s="130" t="s">
        <v>120</v>
      </c>
      <c r="F107" s="130"/>
      <c r="G107" s="130"/>
      <c r="H107" s="130"/>
      <c r="I107" s="130"/>
      <c r="J107" s="129"/>
      <c r="K107" s="130" t="s">
        <v>94</v>
      </c>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1">
        <f>'A.3.2 - Materiál zajištěn...'!J32</f>
        <v>0</v>
      </c>
      <c r="AH107" s="129"/>
      <c r="AI107" s="129"/>
      <c r="AJ107" s="129"/>
      <c r="AK107" s="129"/>
      <c r="AL107" s="129"/>
      <c r="AM107" s="129"/>
      <c r="AN107" s="131">
        <f>SUM(AG107,AT107)</f>
        <v>0</v>
      </c>
      <c r="AO107" s="129"/>
      <c r="AP107" s="129"/>
      <c r="AQ107" s="132" t="s">
        <v>91</v>
      </c>
      <c r="AR107" s="68"/>
      <c r="AS107" s="133">
        <v>0</v>
      </c>
      <c r="AT107" s="134">
        <f>ROUND(SUM(AV107:AW107),2)</f>
        <v>0</v>
      </c>
      <c r="AU107" s="135">
        <f>'A.3.2 - Materiál zajištěn...'!P120</f>
        <v>0</v>
      </c>
      <c r="AV107" s="134">
        <f>'A.3.2 - Materiál zajištěn...'!J35</f>
        <v>0</v>
      </c>
      <c r="AW107" s="134">
        <f>'A.3.2 - Materiál zajištěn...'!J36</f>
        <v>0</v>
      </c>
      <c r="AX107" s="134">
        <f>'A.3.2 - Materiál zajištěn...'!J37</f>
        <v>0</v>
      </c>
      <c r="AY107" s="134">
        <f>'A.3.2 - Materiál zajištěn...'!J38</f>
        <v>0</v>
      </c>
      <c r="AZ107" s="134">
        <f>'A.3.2 - Materiál zajištěn...'!F35</f>
        <v>0</v>
      </c>
      <c r="BA107" s="134">
        <f>'A.3.2 - Materiál zajištěn...'!F36</f>
        <v>0</v>
      </c>
      <c r="BB107" s="134">
        <f>'A.3.2 - Materiál zajištěn...'!F37</f>
        <v>0</v>
      </c>
      <c r="BC107" s="134">
        <f>'A.3.2 - Materiál zajištěn...'!F38</f>
        <v>0</v>
      </c>
      <c r="BD107" s="136">
        <f>'A.3.2 - Materiál zajištěn...'!F39</f>
        <v>0</v>
      </c>
      <c r="BE107" s="4"/>
      <c r="BT107" s="137" t="s">
        <v>87</v>
      </c>
      <c r="BV107" s="137" t="s">
        <v>80</v>
      </c>
      <c r="BW107" s="137" t="s">
        <v>121</v>
      </c>
      <c r="BX107" s="137" t="s">
        <v>117</v>
      </c>
      <c r="CL107" s="137" t="s">
        <v>1</v>
      </c>
    </row>
    <row r="108" s="4" customFormat="1" ht="16.5" customHeight="1">
      <c r="A108" s="128" t="s">
        <v>88</v>
      </c>
      <c r="B108" s="66"/>
      <c r="C108" s="129"/>
      <c r="D108" s="129"/>
      <c r="E108" s="130" t="s">
        <v>122</v>
      </c>
      <c r="F108" s="130"/>
      <c r="G108" s="130"/>
      <c r="H108" s="130"/>
      <c r="I108" s="130"/>
      <c r="J108" s="129"/>
      <c r="K108" s="130" t="s">
        <v>111</v>
      </c>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1">
        <f>'A.3.3 - Práce na SSZT a SEE'!J32</f>
        <v>0</v>
      </c>
      <c r="AH108" s="129"/>
      <c r="AI108" s="129"/>
      <c r="AJ108" s="129"/>
      <c r="AK108" s="129"/>
      <c r="AL108" s="129"/>
      <c r="AM108" s="129"/>
      <c r="AN108" s="131">
        <f>SUM(AG108,AT108)</f>
        <v>0</v>
      </c>
      <c r="AO108" s="129"/>
      <c r="AP108" s="129"/>
      <c r="AQ108" s="132" t="s">
        <v>91</v>
      </c>
      <c r="AR108" s="68"/>
      <c r="AS108" s="133">
        <v>0</v>
      </c>
      <c r="AT108" s="134">
        <f>ROUND(SUM(AV108:AW108),2)</f>
        <v>0</v>
      </c>
      <c r="AU108" s="135">
        <f>'A.3.3 - Práce na SSZT a SEE'!P120</f>
        <v>0</v>
      </c>
      <c r="AV108" s="134">
        <f>'A.3.3 - Práce na SSZT a SEE'!J35</f>
        <v>0</v>
      </c>
      <c r="AW108" s="134">
        <f>'A.3.3 - Práce na SSZT a SEE'!J36</f>
        <v>0</v>
      </c>
      <c r="AX108" s="134">
        <f>'A.3.3 - Práce na SSZT a SEE'!J37</f>
        <v>0</v>
      </c>
      <c r="AY108" s="134">
        <f>'A.3.3 - Práce na SSZT a SEE'!J38</f>
        <v>0</v>
      </c>
      <c r="AZ108" s="134">
        <f>'A.3.3 - Práce na SSZT a SEE'!F35</f>
        <v>0</v>
      </c>
      <c r="BA108" s="134">
        <f>'A.3.3 - Práce na SSZT a SEE'!F36</f>
        <v>0</v>
      </c>
      <c r="BB108" s="134">
        <f>'A.3.3 - Práce na SSZT a SEE'!F37</f>
        <v>0</v>
      </c>
      <c r="BC108" s="134">
        <f>'A.3.3 - Práce na SSZT a SEE'!F38</f>
        <v>0</v>
      </c>
      <c r="BD108" s="136">
        <f>'A.3.3 - Práce na SSZT a SEE'!F39</f>
        <v>0</v>
      </c>
      <c r="BE108" s="4"/>
      <c r="BT108" s="137" t="s">
        <v>87</v>
      </c>
      <c r="BV108" s="137" t="s">
        <v>80</v>
      </c>
      <c r="BW108" s="137" t="s">
        <v>123</v>
      </c>
      <c r="BX108" s="137" t="s">
        <v>117</v>
      </c>
      <c r="CL108" s="137" t="s">
        <v>1</v>
      </c>
    </row>
    <row r="109" s="4" customFormat="1" ht="16.5" customHeight="1">
      <c r="A109" s="128" t="s">
        <v>88</v>
      </c>
      <c r="B109" s="66"/>
      <c r="C109" s="129"/>
      <c r="D109" s="129"/>
      <c r="E109" s="130" t="s">
        <v>124</v>
      </c>
      <c r="F109" s="130"/>
      <c r="G109" s="130"/>
      <c r="H109" s="130"/>
      <c r="I109" s="130"/>
      <c r="J109" s="129"/>
      <c r="K109" s="130" t="s">
        <v>100</v>
      </c>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1">
        <f>'A.3.4 - Přeprava'!J32</f>
        <v>0</v>
      </c>
      <c r="AH109" s="129"/>
      <c r="AI109" s="129"/>
      <c r="AJ109" s="129"/>
      <c r="AK109" s="129"/>
      <c r="AL109" s="129"/>
      <c r="AM109" s="129"/>
      <c r="AN109" s="131">
        <f>SUM(AG109,AT109)</f>
        <v>0</v>
      </c>
      <c r="AO109" s="129"/>
      <c r="AP109" s="129"/>
      <c r="AQ109" s="132" t="s">
        <v>91</v>
      </c>
      <c r="AR109" s="68"/>
      <c r="AS109" s="133">
        <v>0</v>
      </c>
      <c r="AT109" s="134">
        <f>ROUND(SUM(AV109:AW109),2)</f>
        <v>0</v>
      </c>
      <c r="AU109" s="135">
        <f>'A.3.4 - Přeprava'!P120</f>
        <v>0</v>
      </c>
      <c r="AV109" s="134">
        <f>'A.3.4 - Přeprava'!J35</f>
        <v>0</v>
      </c>
      <c r="AW109" s="134">
        <f>'A.3.4 - Přeprava'!J36</f>
        <v>0</v>
      </c>
      <c r="AX109" s="134">
        <f>'A.3.4 - Přeprava'!J37</f>
        <v>0</v>
      </c>
      <c r="AY109" s="134">
        <f>'A.3.4 - Přeprava'!J38</f>
        <v>0</v>
      </c>
      <c r="AZ109" s="134">
        <f>'A.3.4 - Přeprava'!F35</f>
        <v>0</v>
      </c>
      <c r="BA109" s="134">
        <f>'A.3.4 - Přeprava'!F36</f>
        <v>0</v>
      </c>
      <c r="BB109" s="134">
        <f>'A.3.4 - Přeprava'!F37</f>
        <v>0</v>
      </c>
      <c r="BC109" s="134">
        <f>'A.3.4 - Přeprava'!F38</f>
        <v>0</v>
      </c>
      <c r="BD109" s="136">
        <f>'A.3.4 - Přeprava'!F39</f>
        <v>0</v>
      </c>
      <c r="BE109" s="4"/>
      <c r="BT109" s="137" t="s">
        <v>87</v>
      </c>
      <c r="BV109" s="137" t="s">
        <v>80</v>
      </c>
      <c r="BW109" s="137" t="s">
        <v>125</v>
      </c>
      <c r="BX109" s="137" t="s">
        <v>117</v>
      </c>
      <c r="CL109" s="137" t="s">
        <v>1</v>
      </c>
    </row>
    <row r="110" s="7" customFormat="1" ht="16.5" customHeight="1">
      <c r="A110" s="7"/>
      <c r="B110" s="115"/>
      <c r="C110" s="116"/>
      <c r="D110" s="117" t="s">
        <v>126</v>
      </c>
      <c r="E110" s="117"/>
      <c r="F110" s="117"/>
      <c r="G110" s="117"/>
      <c r="H110" s="117"/>
      <c r="I110" s="118"/>
      <c r="J110" s="117" t="s">
        <v>127</v>
      </c>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9">
        <f>ROUND(SUM(AG111:AG114),2)</f>
        <v>0</v>
      </c>
      <c r="AH110" s="118"/>
      <c r="AI110" s="118"/>
      <c r="AJ110" s="118"/>
      <c r="AK110" s="118"/>
      <c r="AL110" s="118"/>
      <c r="AM110" s="118"/>
      <c r="AN110" s="120">
        <f>SUM(AG110,AT110)</f>
        <v>0</v>
      </c>
      <c r="AO110" s="118"/>
      <c r="AP110" s="118"/>
      <c r="AQ110" s="121" t="s">
        <v>84</v>
      </c>
      <c r="AR110" s="122"/>
      <c r="AS110" s="123">
        <f>ROUND(SUM(AS111:AS114),2)</f>
        <v>0</v>
      </c>
      <c r="AT110" s="124">
        <f>ROUND(SUM(AV110:AW110),2)</f>
        <v>0</v>
      </c>
      <c r="AU110" s="125">
        <f>ROUND(SUM(AU111:AU114),5)</f>
        <v>0</v>
      </c>
      <c r="AV110" s="124">
        <f>ROUND(AZ110*L29,2)</f>
        <v>0</v>
      </c>
      <c r="AW110" s="124">
        <f>ROUND(BA110*L30,2)</f>
        <v>0</v>
      </c>
      <c r="AX110" s="124">
        <f>ROUND(BB110*L29,2)</f>
        <v>0</v>
      </c>
      <c r="AY110" s="124">
        <f>ROUND(BC110*L30,2)</f>
        <v>0</v>
      </c>
      <c r="AZ110" s="124">
        <f>ROUND(SUM(AZ111:AZ114),2)</f>
        <v>0</v>
      </c>
      <c r="BA110" s="124">
        <f>ROUND(SUM(BA111:BA114),2)</f>
        <v>0</v>
      </c>
      <c r="BB110" s="124">
        <f>ROUND(SUM(BB111:BB114),2)</f>
        <v>0</v>
      </c>
      <c r="BC110" s="124">
        <f>ROUND(SUM(BC111:BC114),2)</f>
        <v>0</v>
      </c>
      <c r="BD110" s="126">
        <f>ROUND(SUM(BD111:BD114),2)</f>
        <v>0</v>
      </c>
      <c r="BE110" s="7"/>
      <c r="BS110" s="127" t="s">
        <v>77</v>
      </c>
      <c r="BT110" s="127" t="s">
        <v>85</v>
      </c>
      <c r="BU110" s="127" t="s">
        <v>79</v>
      </c>
      <c r="BV110" s="127" t="s">
        <v>80</v>
      </c>
      <c r="BW110" s="127" t="s">
        <v>128</v>
      </c>
      <c r="BX110" s="127" t="s">
        <v>5</v>
      </c>
      <c r="CL110" s="127" t="s">
        <v>1</v>
      </c>
      <c r="CM110" s="127" t="s">
        <v>87</v>
      </c>
    </row>
    <row r="111" s="4" customFormat="1" ht="16.5" customHeight="1">
      <c r="A111" s="128" t="s">
        <v>88</v>
      </c>
      <c r="B111" s="66"/>
      <c r="C111" s="129"/>
      <c r="D111" s="129"/>
      <c r="E111" s="130" t="s">
        <v>129</v>
      </c>
      <c r="F111" s="130"/>
      <c r="G111" s="130"/>
      <c r="H111" s="130"/>
      <c r="I111" s="130"/>
      <c r="J111" s="129"/>
      <c r="K111" s="130" t="s">
        <v>106</v>
      </c>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1">
        <f>'A.4.1 - Práce na ŽSV'!J32</f>
        <v>0</v>
      </c>
      <c r="AH111" s="129"/>
      <c r="AI111" s="129"/>
      <c r="AJ111" s="129"/>
      <c r="AK111" s="129"/>
      <c r="AL111" s="129"/>
      <c r="AM111" s="129"/>
      <c r="AN111" s="131">
        <f>SUM(AG111,AT111)</f>
        <v>0</v>
      </c>
      <c r="AO111" s="129"/>
      <c r="AP111" s="129"/>
      <c r="AQ111" s="132" t="s">
        <v>91</v>
      </c>
      <c r="AR111" s="68"/>
      <c r="AS111" s="133">
        <v>0</v>
      </c>
      <c r="AT111" s="134">
        <f>ROUND(SUM(AV111:AW111),2)</f>
        <v>0</v>
      </c>
      <c r="AU111" s="135">
        <f>'A.4.1 - Práce na ŽSV'!P120</f>
        <v>0</v>
      </c>
      <c r="AV111" s="134">
        <f>'A.4.1 - Práce na ŽSV'!J35</f>
        <v>0</v>
      </c>
      <c r="AW111" s="134">
        <f>'A.4.1 - Práce na ŽSV'!J36</f>
        <v>0</v>
      </c>
      <c r="AX111" s="134">
        <f>'A.4.1 - Práce na ŽSV'!J37</f>
        <v>0</v>
      </c>
      <c r="AY111" s="134">
        <f>'A.4.1 - Práce na ŽSV'!J38</f>
        <v>0</v>
      </c>
      <c r="AZ111" s="134">
        <f>'A.4.1 - Práce na ŽSV'!F35</f>
        <v>0</v>
      </c>
      <c r="BA111" s="134">
        <f>'A.4.1 - Práce na ŽSV'!F36</f>
        <v>0</v>
      </c>
      <c r="BB111" s="134">
        <f>'A.4.1 - Práce na ŽSV'!F37</f>
        <v>0</v>
      </c>
      <c r="BC111" s="134">
        <f>'A.4.1 - Práce na ŽSV'!F38</f>
        <v>0</v>
      </c>
      <c r="BD111" s="136">
        <f>'A.4.1 - Práce na ŽSV'!F39</f>
        <v>0</v>
      </c>
      <c r="BE111" s="4"/>
      <c r="BT111" s="137" t="s">
        <v>87</v>
      </c>
      <c r="BV111" s="137" t="s">
        <v>80</v>
      </c>
      <c r="BW111" s="137" t="s">
        <v>130</v>
      </c>
      <c r="BX111" s="137" t="s">
        <v>128</v>
      </c>
      <c r="CL111" s="137" t="s">
        <v>1</v>
      </c>
    </row>
    <row r="112" s="4" customFormat="1" ht="23.25" customHeight="1">
      <c r="A112" s="128" t="s">
        <v>88</v>
      </c>
      <c r="B112" s="66"/>
      <c r="C112" s="129"/>
      <c r="D112" s="129"/>
      <c r="E112" s="130" t="s">
        <v>131</v>
      </c>
      <c r="F112" s="130"/>
      <c r="G112" s="130"/>
      <c r="H112" s="130"/>
      <c r="I112" s="130"/>
      <c r="J112" s="129"/>
      <c r="K112" s="130" t="s">
        <v>94</v>
      </c>
      <c r="L112" s="130"/>
      <c r="M112" s="130"/>
      <c r="N112" s="130"/>
      <c r="O112" s="130"/>
      <c r="P112" s="130"/>
      <c r="Q112" s="130"/>
      <c r="R112" s="130"/>
      <c r="S112" s="130"/>
      <c r="T112" s="130"/>
      <c r="U112" s="130"/>
      <c r="V112" s="130"/>
      <c r="W112" s="130"/>
      <c r="X112" s="130"/>
      <c r="Y112" s="130"/>
      <c r="Z112" s="130"/>
      <c r="AA112" s="130"/>
      <c r="AB112" s="130"/>
      <c r="AC112" s="130"/>
      <c r="AD112" s="130"/>
      <c r="AE112" s="130"/>
      <c r="AF112" s="130"/>
      <c r="AG112" s="131">
        <f>'A.4.2 - Materiál zajištěn...'!J32</f>
        <v>0</v>
      </c>
      <c r="AH112" s="129"/>
      <c r="AI112" s="129"/>
      <c r="AJ112" s="129"/>
      <c r="AK112" s="129"/>
      <c r="AL112" s="129"/>
      <c r="AM112" s="129"/>
      <c r="AN112" s="131">
        <f>SUM(AG112,AT112)</f>
        <v>0</v>
      </c>
      <c r="AO112" s="129"/>
      <c r="AP112" s="129"/>
      <c r="AQ112" s="132" t="s">
        <v>91</v>
      </c>
      <c r="AR112" s="68"/>
      <c r="AS112" s="133">
        <v>0</v>
      </c>
      <c r="AT112" s="134">
        <f>ROUND(SUM(AV112:AW112),2)</f>
        <v>0</v>
      </c>
      <c r="AU112" s="135">
        <f>'A.4.2 - Materiál zajištěn...'!P120</f>
        <v>0</v>
      </c>
      <c r="AV112" s="134">
        <f>'A.4.2 - Materiál zajištěn...'!J35</f>
        <v>0</v>
      </c>
      <c r="AW112" s="134">
        <f>'A.4.2 - Materiál zajištěn...'!J36</f>
        <v>0</v>
      </c>
      <c r="AX112" s="134">
        <f>'A.4.2 - Materiál zajištěn...'!J37</f>
        <v>0</v>
      </c>
      <c r="AY112" s="134">
        <f>'A.4.2 - Materiál zajištěn...'!J38</f>
        <v>0</v>
      </c>
      <c r="AZ112" s="134">
        <f>'A.4.2 - Materiál zajištěn...'!F35</f>
        <v>0</v>
      </c>
      <c r="BA112" s="134">
        <f>'A.4.2 - Materiál zajištěn...'!F36</f>
        <v>0</v>
      </c>
      <c r="BB112" s="134">
        <f>'A.4.2 - Materiál zajištěn...'!F37</f>
        <v>0</v>
      </c>
      <c r="BC112" s="134">
        <f>'A.4.2 - Materiál zajištěn...'!F38</f>
        <v>0</v>
      </c>
      <c r="BD112" s="136">
        <f>'A.4.2 - Materiál zajištěn...'!F39</f>
        <v>0</v>
      </c>
      <c r="BE112" s="4"/>
      <c r="BT112" s="137" t="s">
        <v>87</v>
      </c>
      <c r="BV112" s="137" t="s">
        <v>80</v>
      </c>
      <c r="BW112" s="137" t="s">
        <v>132</v>
      </c>
      <c r="BX112" s="137" t="s">
        <v>128</v>
      </c>
      <c r="CL112" s="137" t="s">
        <v>1</v>
      </c>
    </row>
    <row r="113" s="4" customFormat="1" ht="16.5" customHeight="1">
      <c r="A113" s="128" t="s">
        <v>88</v>
      </c>
      <c r="B113" s="66"/>
      <c r="C113" s="129"/>
      <c r="D113" s="129"/>
      <c r="E113" s="130" t="s">
        <v>133</v>
      </c>
      <c r="F113" s="130"/>
      <c r="G113" s="130"/>
      <c r="H113" s="130"/>
      <c r="I113" s="130"/>
      <c r="J113" s="129"/>
      <c r="K113" s="130" t="s">
        <v>111</v>
      </c>
      <c r="L113" s="130"/>
      <c r="M113" s="130"/>
      <c r="N113" s="130"/>
      <c r="O113" s="130"/>
      <c r="P113" s="130"/>
      <c r="Q113" s="130"/>
      <c r="R113" s="130"/>
      <c r="S113" s="130"/>
      <c r="T113" s="130"/>
      <c r="U113" s="130"/>
      <c r="V113" s="130"/>
      <c r="W113" s="130"/>
      <c r="X113" s="130"/>
      <c r="Y113" s="130"/>
      <c r="Z113" s="130"/>
      <c r="AA113" s="130"/>
      <c r="AB113" s="130"/>
      <c r="AC113" s="130"/>
      <c r="AD113" s="130"/>
      <c r="AE113" s="130"/>
      <c r="AF113" s="130"/>
      <c r="AG113" s="131">
        <f>'A.4.3 - Práce na SSZT a SEE'!J32</f>
        <v>0</v>
      </c>
      <c r="AH113" s="129"/>
      <c r="AI113" s="129"/>
      <c r="AJ113" s="129"/>
      <c r="AK113" s="129"/>
      <c r="AL113" s="129"/>
      <c r="AM113" s="129"/>
      <c r="AN113" s="131">
        <f>SUM(AG113,AT113)</f>
        <v>0</v>
      </c>
      <c r="AO113" s="129"/>
      <c r="AP113" s="129"/>
      <c r="AQ113" s="132" t="s">
        <v>91</v>
      </c>
      <c r="AR113" s="68"/>
      <c r="AS113" s="133">
        <v>0</v>
      </c>
      <c r="AT113" s="134">
        <f>ROUND(SUM(AV113:AW113),2)</f>
        <v>0</v>
      </c>
      <c r="AU113" s="135">
        <f>'A.4.3 - Práce na SSZT a SEE'!P120</f>
        <v>0</v>
      </c>
      <c r="AV113" s="134">
        <f>'A.4.3 - Práce na SSZT a SEE'!J35</f>
        <v>0</v>
      </c>
      <c r="AW113" s="134">
        <f>'A.4.3 - Práce na SSZT a SEE'!J36</f>
        <v>0</v>
      </c>
      <c r="AX113" s="134">
        <f>'A.4.3 - Práce na SSZT a SEE'!J37</f>
        <v>0</v>
      </c>
      <c r="AY113" s="134">
        <f>'A.4.3 - Práce na SSZT a SEE'!J38</f>
        <v>0</v>
      </c>
      <c r="AZ113" s="134">
        <f>'A.4.3 - Práce na SSZT a SEE'!F35</f>
        <v>0</v>
      </c>
      <c r="BA113" s="134">
        <f>'A.4.3 - Práce na SSZT a SEE'!F36</f>
        <v>0</v>
      </c>
      <c r="BB113" s="134">
        <f>'A.4.3 - Práce na SSZT a SEE'!F37</f>
        <v>0</v>
      </c>
      <c r="BC113" s="134">
        <f>'A.4.3 - Práce na SSZT a SEE'!F38</f>
        <v>0</v>
      </c>
      <c r="BD113" s="136">
        <f>'A.4.3 - Práce na SSZT a SEE'!F39</f>
        <v>0</v>
      </c>
      <c r="BE113" s="4"/>
      <c r="BT113" s="137" t="s">
        <v>87</v>
      </c>
      <c r="BV113" s="137" t="s">
        <v>80</v>
      </c>
      <c r="BW113" s="137" t="s">
        <v>134</v>
      </c>
      <c r="BX113" s="137" t="s">
        <v>128</v>
      </c>
      <c r="CL113" s="137" t="s">
        <v>1</v>
      </c>
    </row>
    <row r="114" s="4" customFormat="1" ht="16.5" customHeight="1">
      <c r="A114" s="128" t="s">
        <v>88</v>
      </c>
      <c r="B114" s="66"/>
      <c r="C114" s="129"/>
      <c r="D114" s="129"/>
      <c r="E114" s="130" t="s">
        <v>135</v>
      </c>
      <c r="F114" s="130"/>
      <c r="G114" s="130"/>
      <c r="H114" s="130"/>
      <c r="I114" s="130"/>
      <c r="J114" s="129"/>
      <c r="K114" s="130" t="s">
        <v>100</v>
      </c>
      <c r="L114" s="130"/>
      <c r="M114" s="130"/>
      <c r="N114" s="130"/>
      <c r="O114" s="130"/>
      <c r="P114" s="130"/>
      <c r="Q114" s="130"/>
      <c r="R114" s="130"/>
      <c r="S114" s="130"/>
      <c r="T114" s="130"/>
      <c r="U114" s="130"/>
      <c r="V114" s="130"/>
      <c r="W114" s="130"/>
      <c r="X114" s="130"/>
      <c r="Y114" s="130"/>
      <c r="Z114" s="130"/>
      <c r="AA114" s="130"/>
      <c r="AB114" s="130"/>
      <c r="AC114" s="130"/>
      <c r="AD114" s="130"/>
      <c r="AE114" s="130"/>
      <c r="AF114" s="130"/>
      <c r="AG114" s="131">
        <f>'A.4.4 - Přeprava'!J32</f>
        <v>0</v>
      </c>
      <c r="AH114" s="129"/>
      <c r="AI114" s="129"/>
      <c r="AJ114" s="129"/>
      <c r="AK114" s="129"/>
      <c r="AL114" s="129"/>
      <c r="AM114" s="129"/>
      <c r="AN114" s="131">
        <f>SUM(AG114,AT114)</f>
        <v>0</v>
      </c>
      <c r="AO114" s="129"/>
      <c r="AP114" s="129"/>
      <c r="AQ114" s="132" t="s">
        <v>91</v>
      </c>
      <c r="AR114" s="68"/>
      <c r="AS114" s="133">
        <v>0</v>
      </c>
      <c r="AT114" s="134">
        <f>ROUND(SUM(AV114:AW114),2)</f>
        <v>0</v>
      </c>
      <c r="AU114" s="135">
        <f>'A.4.4 - Přeprava'!P120</f>
        <v>0</v>
      </c>
      <c r="AV114" s="134">
        <f>'A.4.4 - Přeprava'!J35</f>
        <v>0</v>
      </c>
      <c r="AW114" s="134">
        <f>'A.4.4 - Přeprava'!J36</f>
        <v>0</v>
      </c>
      <c r="AX114" s="134">
        <f>'A.4.4 - Přeprava'!J37</f>
        <v>0</v>
      </c>
      <c r="AY114" s="134">
        <f>'A.4.4 - Přeprava'!J38</f>
        <v>0</v>
      </c>
      <c r="AZ114" s="134">
        <f>'A.4.4 - Přeprava'!F35</f>
        <v>0</v>
      </c>
      <c r="BA114" s="134">
        <f>'A.4.4 - Přeprava'!F36</f>
        <v>0</v>
      </c>
      <c r="BB114" s="134">
        <f>'A.4.4 - Přeprava'!F37</f>
        <v>0</v>
      </c>
      <c r="BC114" s="134">
        <f>'A.4.4 - Přeprava'!F38</f>
        <v>0</v>
      </c>
      <c r="BD114" s="136">
        <f>'A.4.4 - Přeprava'!F39</f>
        <v>0</v>
      </c>
      <c r="BE114" s="4"/>
      <c r="BT114" s="137" t="s">
        <v>87</v>
      </c>
      <c r="BV114" s="137" t="s">
        <v>80</v>
      </c>
      <c r="BW114" s="137" t="s">
        <v>136</v>
      </c>
      <c r="BX114" s="137" t="s">
        <v>128</v>
      </c>
      <c r="CL114" s="137" t="s">
        <v>1</v>
      </c>
    </row>
    <row r="115" s="7" customFormat="1" ht="16.5" customHeight="1">
      <c r="A115" s="128" t="s">
        <v>88</v>
      </c>
      <c r="B115" s="115"/>
      <c r="C115" s="116"/>
      <c r="D115" s="117" t="s">
        <v>137</v>
      </c>
      <c r="E115" s="117"/>
      <c r="F115" s="117"/>
      <c r="G115" s="117"/>
      <c r="H115" s="117"/>
      <c r="I115" s="118"/>
      <c r="J115" s="117" t="s">
        <v>138</v>
      </c>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20">
        <f>'A.5 - VON '!J30</f>
        <v>0</v>
      </c>
      <c r="AH115" s="118"/>
      <c r="AI115" s="118"/>
      <c r="AJ115" s="118"/>
      <c r="AK115" s="118"/>
      <c r="AL115" s="118"/>
      <c r="AM115" s="118"/>
      <c r="AN115" s="120">
        <f>SUM(AG115,AT115)</f>
        <v>0</v>
      </c>
      <c r="AO115" s="118"/>
      <c r="AP115" s="118"/>
      <c r="AQ115" s="121" t="s">
        <v>84</v>
      </c>
      <c r="AR115" s="122"/>
      <c r="AS115" s="138">
        <v>0</v>
      </c>
      <c r="AT115" s="139">
        <f>ROUND(SUM(AV115:AW115),2)</f>
        <v>0</v>
      </c>
      <c r="AU115" s="140">
        <f>'A.5 - VON '!P116</f>
        <v>0</v>
      </c>
      <c r="AV115" s="139">
        <f>'A.5 - VON '!J33</f>
        <v>0</v>
      </c>
      <c r="AW115" s="139">
        <f>'A.5 - VON '!J34</f>
        <v>0</v>
      </c>
      <c r="AX115" s="139">
        <f>'A.5 - VON '!J35</f>
        <v>0</v>
      </c>
      <c r="AY115" s="139">
        <f>'A.5 - VON '!J36</f>
        <v>0</v>
      </c>
      <c r="AZ115" s="139">
        <f>'A.5 - VON '!F33</f>
        <v>0</v>
      </c>
      <c r="BA115" s="139">
        <f>'A.5 - VON '!F34</f>
        <v>0</v>
      </c>
      <c r="BB115" s="139">
        <f>'A.5 - VON '!F35</f>
        <v>0</v>
      </c>
      <c r="BC115" s="139">
        <f>'A.5 - VON '!F36</f>
        <v>0</v>
      </c>
      <c r="BD115" s="141">
        <f>'A.5 - VON '!F37</f>
        <v>0</v>
      </c>
      <c r="BE115" s="7"/>
      <c r="BT115" s="127" t="s">
        <v>85</v>
      </c>
      <c r="BV115" s="127" t="s">
        <v>80</v>
      </c>
      <c r="BW115" s="127" t="s">
        <v>139</v>
      </c>
      <c r="BX115" s="127" t="s">
        <v>5</v>
      </c>
      <c r="CL115" s="127" t="s">
        <v>1</v>
      </c>
      <c r="CM115" s="127" t="s">
        <v>87</v>
      </c>
    </row>
    <row r="116" s="2" customFormat="1" ht="30" customHeight="1">
      <c r="A116" s="34"/>
      <c r="B116" s="35"/>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40"/>
      <c r="AS116" s="34"/>
      <c r="AT116" s="34"/>
      <c r="AU116" s="34"/>
      <c r="AV116" s="34"/>
      <c r="AW116" s="34"/>
      <c r="AX116" s="34"/>
      <c r="AY116" s="34"/>
      <c r="AZ116" s="34"/>
      <c r="BA116" s="34"/>
      <c r="BB116" s="34"/>
      <c r="BC116" s="34"/>
      <c r="BD116" s="34"/>
      <c r="BE116" s="34"/>
    </row>
    <row r="117" s="2" customFormat="1" ht="6.96" customHeight="1">
      <c r="A117" s="34"/>
      <c r="B117" s="62"/>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63"/>
      <c r="AQ117" s="63"/>
      <c r="AR117" s="40"/>
      <c r="AS117" s="34"/>
      <c r="AT117" s="34"/>
      <c r="AU117" s="34"/>
      <c r="AV117" s="34"/>
      <c r="AW117" s="34"/>
      <c r="AX117" s="34"/>
      <c r="AY117" s="34"/>
      <c r="AZ117" s="34"/>
      <c r="BA117" s="34"/>
      <c r="BB117" s="34"/>
      <c r="BC117" s="34"/>
      <c r="BD117" s="34"/>
      <c r="BE117" s="34"/>
    </row>
  </sheetData>
  <sheetProtection sheet="1" formatColumns="0" formatRows="0" objects="1" scenarios="1" spinCount="100000" saltValue="/8kgKbfz+Nl3GV8uuO1hRi0hVvAJ0O60RyyLyTJhoV4a/sVH3TndCa0W6N93T7nOEp+TgV1rf/1RFiC4yXRpiQ==" hashValue="BMt/2CZfCUSJrExQg8CdT+yZrYnN1Pp36gmQVscWlvZNYAyjOw0ICqu1KVHygRYRkRE98pk+yUBkT4ydB+gTlA==" algorithmName="SHA-512" password="CC35"/>
  <mergeCells count="122">
    <mergeCell ref="C92:G92"/>
    <mergeCell ref="D95:H95"/>
    <mergeCell ref="D100:H100"/>
    <mergeCell ref="E98:I98"/>
    <mergeCell ref="E96:I96"/>
    <mergeCell ref="E99:I99"/>
    <mergeCell ref="E101:I101"/>
    <mergeCell ref="E97:I97"/>
    <mergeCell ref="E102:I102"/>
    <mergeCell ref="E103:I103"/>
    <mergeCell ref="E104:I104"/>
    <mergeCell ref="I92:AF92"/>
    <mergeCell ref="J95:AF95"/>
    <mergeCell ref="J100:AF100"/>
    <mergeCell ref="K101:AF101"/>
    <mergeCell ref="K97:AF97"/>
    <mergeCell ref="K102:AF102"/>
    <mergeCell ref="K103:AF103"/>
    <mergeCell ref="K99:AF99"/>
    <mergeCell ref="K104:AF104"/>
    <mergeCell ref="K96:AF96"/>
    <mergeCell ref="K98:AF98"/>
    <mergeCell ref="L85:AJ85"/>
    <mergeCell ref="D105:H105"/>
    <mergeCell ref="J105:AF105"/>
    <mergeCell ref="E106:I106"/>
    <mergeCell ref="K106:AF106"/>
    <mergeCell ref="E107:I107"/>
    <mergeCell ref="K107:AF107"/>
    <mergeCell ref="E108:I108"/>
    <mergeCell ref="K108:AF108"/>
    <mergeCell ref="E109:I109"/>
    <mergeCell ref="K109:AF109"/>
    <mergeCell ref="D110:H110"/>
    <mergeCell ref="J110:AF110"/>
    <mergeCell ref="E111:I111"/>
    <mergeCell ref="K111:AF111"/>
    <mergeCell ref="E112:I112"/>
    <mergeCell ref="K112:AF112"/>
    <mergeCell ref="E113:I113"/>
    <mergeCell ref="K113:AF113"/>
    <mergeCell ref="E114:I114"/>
    <mergeCell ref="K114:AF114"/>
    <mergeCell ref="D115:H115"/>
    <mergeCell ref="J115:AF115"/>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4:AM104"/>
    <mergeCell ref="AG97:AM97"/>
    <mergeCell ref="AG92:AM92"/>
    <mergeCell ref="AG98:AM98"/>
    <mergeCell ref="AG96:AM96"/>
    <mergeCell ref="AG95:AM95"/>
    <mergeCell ref="AG99:AM99"/>
    <mergeCell ref="AG102:AM102"/>
    <mergeCell ref="AG103:AM103"/>
    <mergeCell ref="AG100:AM100"/>
    <mergeCell ref="AG101:AM101"/>
    <mergeCell ref="AM89:AP89"/>
    <mergeCell ref="AM90:AP90"/>
    <mergeCell ref="AM87:AN87"/>
    <mergeCell ref="AN102:AP102"/>
    <mergeCell ref="AN104:AP104"/>
    <mergeCell ref="AN103:AP103"/>
    <mergeCell ref="AN101:AP101"/>
    <mergeCell ref="AN97:AP97"/>
    <mergeCell ref="AN95:AP95"/>
    <mergeCell ref="AN100:AP100"/>
    <mergeCell ref="AN99:AP99"/>
    <mergeCell ref="AN96:AP96"/>
    <mergeCell ref="AN92:AP92"/>
    <mergeCell ref="AN98:AP98"/>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N112:AP112"/>
    <mergeCell ref="AG112:AM112"/>
    <mergeCell ref="AN113:AP113"/>
    <mergeCell ref="AG113:AM113"/>
    <mergeCell ref="AN114:AP114"/>
    <mergeCell ref="AG114:AM114"/>
    <mergeCell ref="AN115:AP115"/>
    <mergeCell ref="AG115:AM115"/>
    <mergeCell ref="AG94:AM94"/>
    <mergeCell ref="AN94:AP94"/>
  </mergeCells>
  <hyperlinks>
    <hyperlink ref="A96" location="'A.1.1 - Práce na ŽSV '!C2" display="/"/>
    <hyperlink ref="A97" location="'A.1.2 - Materiál zajištěn...'!C2" display="/"/>
    <hyperlink ref="A98" location="'A.1.3 - Práce na SSZT a SEE '!C2" display="/"/>
    <hyperlink ref="A99" location="'A.1.4 - Přeprava'!C2" display="/"/>
    <hyperlink ref="A101" location="'A.2.1 - Práce na ŽSV'!C2" display="/"/>
    <hyperlink ref="A102" location="'A.2.2 - Materiál zajištěn...'!C2" display="/"/>
    <hyperlink ref="A103" location="'A.2.3 - Práce na SSZT a SEE'!C2" display="/"/>
    <hyperlink ref="A104" location="'A.2.4 - Přeprava'!C2" display="/"/>
    <hyperlink ref="A106" location="'A.3.1 - Práce na ŽSV'!C2" display="/"/>
    <hyperlink ref="A107" location="'A.3.2 - Materiál zajištěn...'!C2" display="/"/>
    <hyperlink ref="A108" location="'A.3.3 - Práce na SSZT a SEE'!C2" display="/"/>
    <hyperlink ref="A109" location="'A.3.4 - Přeprava'!C2" display="/"/>
    <hyperlink ref="A111" location="'A.4.1 - Práce na ŽSV'!C2" display="/"/>
    <hyperlink ref="A112" location="'A.4.2 - Materiál zajištěn...'!C2" display="/"/>
    <hyperlink ref="A113" location="'A.4.3 - Práce na SSZT a SEE'!C2" display="/"/>
    <hyperlink ref="A114" location="'A.4.4 - Přeprava'!C2" display="/"/>
    <hyperlink ref="A115" location="'A.5 - VON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119</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980</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981</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ROUND((SUM(BE120:BE229)),  2)</f>
        <v>0</v>
      </c>
      <c r="G35" s="34"/>
      <c r="H35" s="34"/>
      <c r="I35" s="160">
        <v>0.20999999999999999</v>
      </c>
      <c r="J35" s="159">
        <f>ROUND(((SUM(BE120:BE229))*I35),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ROUND((SUM(BF120:BF229)),  2)</f>
        <v>0</v>
      </c>
      <c r="G36" s="34"/>
      <c r="H36" s="34"/>
      <c r="I36" s="160">
        <v>0.14999999999999999</v>
      </c>
      <c r="J36" s="159">
        <f>ROUND(((SUM(BF120:BF229))*I36),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ROUND((SUM(BG120:BG229)),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ROUND((SUM(BH120:BH229)),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ROUND((SUM(BI120:BI229)),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980</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A.3.1 - Práce na ŽSV</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980</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A.3.1 - Práce na ŽSV</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SUM(P121:P229)</f>
        <v>0</v>
      </c>
      <c r="Q120" s="100"/>
      <c r="R120" s="192">
        <f>SUM(R121:R229)</f>
        <v>604.45212000000004</v>
      </c>
      <c r="S120" s="100"/>
      <c r="T120" s="193">
        <f>SUM(T121:T229)</f>
        <v>0</v>
      </c>
      <c r="U120" s="34"/>
      <c r="V120" s="34"/>
      <c r="W120" s="34"/>
      <c r="X120" s="34"/>
      <c r="Y120" s="34"/>
      <c r="Z120" s="34"/>
      <c r="AA120" s="34"/>
      <c r="AB120" s="34"/>
      <c r="AC120" s="34"/>
      <c r="AD120" s="34"/>
      <c r="AE120" s="34"/>
      <c r="AT120" s="13" t="s">
        <v>77</v>
      </c>
      <c r="AU120" s="13" t="s">
        <v>150</v>
      </c>
      <c r="BK120" s="194">
        <f>SUM(BK121:BK229)</f>
        <v>0</v>
      </c>
    </row>
    <row r="121" s="2" customFormat="1" ht="24.15" customHeight="1">
      <c r="A121" s="34"/>
      <c r="B121" s="35"/>
      <c r="C121" s="195" t="s">
        <v>85</v>
      </c>
      <c r="D121" s="195" t="s">
        <v>164</v>
      </c>
      <c r="E121" s="196" t="s">
        <v>165</v>
      </c>
      <c r="F121" s="197" t="s">
        <v>166</v>
      </c>
      <c r="G121" s="198" t="s">
        <v>167</v>
      </c>
      <c r="H121" s="199">
        <v>12</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982</v>
      </c>
    </row>
    <row r="122" s="2" customFormat="1">
      <c r="A122" s="34"/>
      <c r="B122" s="35"/>
      <c r="C122" s="36"/>
      <c r="D122" s="208" t="s">
        <v>172</v>
      </c>
      <c r="E122" s="36"/>
      <c r="F122" s="209" t="s">
        <v>983</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984</v>
      </c>
      <c r="G123" s="214"/>
      <c r="H123" s="217">
        <v>12</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24.15" customHeight="1">
      <c r="A124" s="34"/>
      <c r="B124" s="35"/>
      <c r="C124" s="195" t="s">
        <v>87</v>
      </c>
      <c r="D124" s="195" t="s">
        <v>164</v>
      </c>
      <c r="E124" s="196" t="s">
        <v>174</v>
      </c>
      <c r="F124" s="197" t="s">
        <v>175</v>
      </c>
      <c r="G124" s="198" t="s">
        <v>167</v>
      </c>
      <c r="H124" s="199">
        <v>12</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169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169</v>
      </c>
      <c r="BM124" s="206" t="s">
        <v>985</v>
      </c>
    </row>
    <row r="125" s="2" customFormat="1">
      <c r="A125" s="34"/>
      <c r="B125" s="35"/>
      <c r="C125" s="36"/>
      <c r="D125" s="208" t="s">
        <v>172</v>
      </c>
      <c r="E125" s="36"/>
      <c r="F125" s="209" t="s">
        <v>983</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2" customFormat="1" ht="24.15" customHeight="1">
      <c r="A126" s="34"/>
      <c r="B126" s="35"/>
      <c r="C126" s="195" t="s">
        <v>177</v>
      </c>
      <c r="D126" s="195" t="s">
        <v>164</v>
      </c>
      <c r="E126" s="196" t="s">
        <v>178</v>
      </c>
      <c r="F126" s="197" t="s">
        <v>179</v>
      </c>
      <c r="G126" s="198" t="s">
        <v>167</v>
      </c>
      <c r="H126" s="199">
        <v>12</v>
      </c>
      <c r="I126" s="200"/>
      <c r="J126" s="201">
        <f>ROUND(I126*H126,2)</f>
        <v>0</v>
      </c>
      <c r="K126" s="197" t="s">
        <v>168</v>
      </c>
      <c r="L126" s="40"/>
      <c r="M126" s="202" t="s">
        <v>1</v>
      </c>
      <c r="N126" s="203" t="s">
        <v>43</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169</v>
      </c>
      <c r="AT126" s="206" t="s">
        <v>164</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169</v>
      </c>
      <c r="BM126" s="206" t="s">
        <v>986</v>
      </c>
    </row>
    <row r="127" s="2" customFormat="1">
      <c r="A127" s="34"/>
      <c r="B127" s="35"/>
      <c r="C127" s="36"/>
      <c r="D127" s="208" t="s">
        <v>181</v>
      </c>
      <c r="E127" s="36"/>
      <c r="F127" s="209" t="s">
        <v>182</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181</v>
      </c>
      <c r="AU127" s="13" t="s">
        <v>78</v>
      </c>
    </row>
    <row r="128" s="2" customFormat="1">
      <c r="A128" s="34"/>
      <c r="B128" s="35"/>
      <c r="C128" s="36"/>
      <c r="D128" s="208" t="s">
        <v>172</v>
      </c>
      <c r="E128" s="36"/>
      <c r="F128" s="209" t="s">
        <v>983</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33" customHeight="1">
      <c r="A129" s="34"/>
      <c r="B129" s="35"/>
      <c r="C129" s="195" t="s">
        <v>169</v>
      </c>
      <c r="D129" s="195" t="s">
        <v>164</v>
      </c>
      <c r="E129" s="196" t="s">
        <v>183</v>
      </c>
      <c r="F129" s="197" t="s">
        <v>184</v>
      </c>
      <c r="G129" s="198" t="s">
        <v>167</v>
      </c>
      <c r="H129" s="199">
        <v>87</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169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169</v>
      </c>
      <c r="BM129" s="206" t="s">
        <v>987</v>
      </c>
    </row>
    <row r="130" s="2" customFormat="1">
      <c r="A130" s="34"/>
      <c r="B130" s="35"/>
      <c r="C130" s="36"/>
      <c r="D130" s="208" t="s">
        <v>172</v>
      </c>
      <c r="E130" s="36"/>
      <c r="F130" s="209" t="s">
        <v>988</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172</v>
      </c>
      <c r="AU130" s="13" t="s">
        <v>78</v>
      </c>
    </row>
    <row r="131" s="10" customFormat="1">
      <c r="A131" s="10"/>
      <c r="B131" s="213"/>
      <c r="C131" s="214"/>
      <c r="D131" s="208" t="s">
        <v>187</v>
      </c>
      <c r="E131" s="215" t="s">
        <v>1</v>
      </c>
      <c r="F131" s="216" t="s">
        <v>989</v>
      </c>
      <c r="G131" s="214"/>
      <c r="H131" s="217">
        <v>87</v>
      </c>
      <c r="I131" s="218"/>
      <c r="J131" s="214"/>
      <c r="K131" s="214"/>
      <c r="L131" s="219"/>
      <c r="M131" s="220"/>
      <c r="N131" s="221"/>
      <c r="O131" s="221"/>
      <c r="P131" s="221"/>
      <c r="Q131" s="221"/>
      <c r="R131" s="221"/>
      <c r="S131" s="221"/>
      <c r="T131" s="222"/>
      <c r="U131" s="10"/>
      <c r="V131" s="10"/>
      <c r="W131" s="10"/>
      <c r="X131" s="10"/>
      <c r="Y131" s="10"/>
      <c r="Z131" s="10"/>
      <c r="AA131" s="10"/>
      <c r="AB131" s="10"/>
      <c r="AC131" s="10"/>
      <c r="AD131" s="10"/>
      <c r="AE131" s="10"/>
      <c r="AT131" s="223" t="s">
        <v>187</v>
      </c>
      <c r="AU131" s="223" t="s">
        <v>78</v>
      </c>
      <c r="AV131" s="10" t="s">
        <v>87</v>
      </c>
      <c r="AW131" s="10" t="s">
        <v>34</v>
      </c>
      <c r="AX131" s="10" t="s">
        <v>85</v>
      </c>
      <c r="AY131" s="223" t="s">
        <v>170</v>
      </c>
    </row>
    <row r="132" s="2" customFormat="1" ht="37.8" customHeight="1">
      <c r="A132" s="34"/>
      <c r="B132" s="35"/>
      <c r="C132" s="195" t="s">
        <v>189</v>
      </c>
      <c r="D132" s="195" t="s">
        <v>164</v>
      </c>
      <c r="E132" s="196" t="s">
        <v>190</v>
      </c>
      <c r="F132" s="197" t="s">
        <v>191</v>
      </c>
      <c r="G132" s="198" t="s">
        <v>167</v>
      </c>
      <c r="H132" s="199">
        <v>69</v>
      </c>
      <c r="I132" s="200"/>
      <c r="J132" s="201">
        <f>ROUND(I132*H132,2)</f>
        <v>0</v>
      </c>
      <c r="K132" s="197" t="s">
        <v>168</v>
      </c>
      <c r="L132" s="40"/>
      <c r="M132" s="202" t="s">
        <v>1</v>
      </c>
      <c r="N132" s="203" t="s">
        <v>43</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169</v>
      </c>
      <c r="AT132" s="206" t="s">
        <v>164</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169</v>
      </c>
      <c r="BM132" s="206" t="s">
        <v>990</v>
      </c>
    </row>
    <row r="133" s="2" customFormat="1">
      <c r="A133" s="34"/>
      <c r="B133" s="35"/>
      <c r="C133" s="36"/>
      <c r="D133" s="208" t="s">
        <v>172</v>
      </c>
      <c r="E133" s="36"/>
      <c r="F133" s="209" t="s">
        <v>991</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172</v>
      </c>
      <c r="AU133" s="13" t="s">
        <v>78</v>
      </c>
    </row>
    <row r="134" s="10" customFormat="1">
      <c r="A134" s="10"/>
      <c r="B134" s="213"/>
      <c r="C134" s="214"/>
      <c r="D134" s="208" t="s">
        <v>187</v>
      </c>
      <c r="E134" s="215" t="s">
        <v>1</v>
      </c>
      <c r="F134" s="216" t="s">
        <v>992</v>
      </c>
      <c r="G134" s="214"/>
      <c r="H134" s="217">
        <v>69</v>
      </c>
      <c r="I134" s="218"/>
      <c r="J134" s="214"/>
      <c r="K134" s="214"/>
      <c r="L134" s="219"/>
      <c r="M134" s="220"/>
      <c r="N134" s="221"/>
      <c r="O134" s="221"/>
      <c r="P134" s="221"/>
      <c r="Q134" s="221"/>
      <c r="R134" s="221"/>
      <c r="S134" s="221"/>
      <c r="T134" s="222"/>
      <c r="U134" s="10"/>
      <c r="V134" s="10"/>
      <c r="W134" s="10"/>
      <c r="X134" s="10"/>
      <c r="Y134" s="10"/>
      <c r="Z134" s="10"/>
      <c r="AA134" s="10"/>
      <c r="AB134" s="10"/>
      <c r="AC134" s="10"/>
      <c r="AD134" s="10"/>
      <c r="AE134" s="10"/>
      <c r="AT134" s="223" t="s">
        <v>187</v>
      </c>
      <c r="AU134" s="223" t="s">
        <v>78</v>
      </c>
      <c r="AV134" s="10" t="s">
        <v>87</v>
      </c>
      <c r="AW134" s="10" t="s">
        <v>34</v>
      </c>
      <c r="AX134" s="10" t="s">
        <v>85</v>
      </c>
      <c r="AY134" s="223" t="s">
        <v>170</v>
      </c>
    </row>
    <row r="135" s="2" customFormat="1" ht="37.8" customHeight="1">
      <c r="A135" s="34"/>
      <c r="B135" s="35"/>
      <c r="C135" s="195" t="s">
        <v>195</v>
      </c>
      <c r="D135" s="195" t="s">
        <v>164</v>
      </c>
      <c r="E135" s="196" t="s">
        <v>196</v>
      </c>
      <c r="F135" s="197" t="s">
        <v>197</v>
      </c>
      <c r="G135" s="198" t="s">
        <v>167</v>
      </c>
      <c r="H135" s="199">
        <v>30</v>
      </c>
      <c r="I135" s="200"/>
      <c r="J135" s="201">
        <f>ROUND(I135*H135,2)</f>
        <v>0</v>
      </c>
      <c r="K135" s="197" t="s">
        <v>168</v>
      </c>
      <c r="L135" s="40"/>
      <c r="M135" s="202" t="s">
        <v>1</v>
      </c>
      <c r="N135" s="203" t="s">
        <v>43</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169</v>
      </c>
      <c r="AT135" s="206" t="s">
        <v>164</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169</v>
      </c>
      <c r="BM135" s="206" t="s">
        <v>993</v>
      </c>
    </row>
    <row r="136" s="2" customFormat="1">
      <c r="A136" s="34"/>
      <c r="B136" s="35"/>
      <c r="C136" s="36"/>
      <c r="D136" s="208" t="s">
        <v>172</v>
      </c>
      <c r="E136" s="36"/>
      <c r="F136" s="209" t="s">
        <v>994</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172</v>
      </c>
      <c r="AU136" s="13" t="s">
        <v>78</v>
      </c>
    </row>
    <row r="137" s="10" customFormat="1">
      <c r="A137" s="10"/>
      <c r="B137" s="213"/>
      <c r="C137" s="214"/>
      <c r="D137" s="208" t="s">
        <v>187</v>
      </c>
      <c r="E137" s="215" t="s">
        <v>1</v>
      </c>
      <c r="F137" s="216" t="s">
        <v>995</v>
      </c>
      <c r="G137" s="214"/>
      <c r="H137" s="217">
        <v>30</v>
      </c>
      <c r="I137" s="218"/>
      <c r="J137" s="214"/>
      <c r="K137" s="214"/>
      <c r="L137" s="219"/>
      <c r="M137" s="220"/>
      <c r="N137" s="221"/>
      <c r="O137" s="221"/>
      <c r="P137" s="221"/>
      <c r="Q137" s="221"/>
      <c r="R137" s="221"/>
      <c r="S137" s="221"/>
      <c r="T137" s="222"/>
      <c r="U137" s="10"/>
      <c r="V137" s="10"/>
      <c r="W137" s="10"/>
      <c r="X137" s="10"/>
      <c r="Y137" s="10"/>
      <c r="Z137" s="10"/>
      <c r="AA137" s="10"/>
      <c r="AB137" s="10"/>
      <c r="AC137" s="10"/>
      <c r="AD137" s="10"/>
      <c r="AE137" s="10"/>
      <c r="AT137" s="223" t="s">
        <v>187</v>
      </c>
      <c r="AU137" s="223" t="s">
        <v>78</v>
      </c>
      <c r="AV137" s="10" t="s">
        <v>87</v>
      </c>
      <c r="AW137" s="10" t="s">
        <v>34</v>
      </c>
      <c r="AX137" s="10" t="s">
        <v>85</v>
      </c>
      <c r="AY137" s="223" t="s">
        <v>170</v>
      </c>
    </row>
    <row r="138" s="2" customFormat="1" ht="33" customHeight="1">
      <c r="A138" s="34"/>
      <c r="B138" s="35"/>
      <c r="C138" s="195" t="s">
        <v>201</v>
      </c>
      <c r="D138" s="195" t="s">
        <v>164</v>
      </c>
      <c r="E138" s="196" t="s">
        <v>207</v>
      </c>
      <c r="F138" s="197" t="s">
        <v>208</v>
      </c>
      <c r="G138" s="198" t="s">
        <v>167</v>
      </c>
      <c r="H138" s="199">
        <v>179</v>
      </c>
      <c r="I138" s="200"/>
      <c r="J138" s="201">
        <f>ROUND(I138*H138,2)</f>
        <v>0</v>
      </c>
      <c r="K138" s="197" t="s">
        <v>168</v>
      </c>
      <c r="L138" s="40"/>
      <c r="M138" s="202" t="s">
        <v>1</v>
      </c>
      <c r="N138" s="203" t="s">
        <v>43</v>
      </c>
      <c r="O138" s="87"/>
      <c r="P138" s="204">
        <f>O138*H138</f>
        <v>0</v>
      </c>
      <c r="Q138" s="204">
        <v>0</v>
      </c>
      <c r="R138" s="204">
        <f>Q138*H138</f>
        <v>0</v>
      </c>
      <c r="S138" s="204">
        <v>0</v>
      </c>
      <c r="T138" s="205">
        <f>S138*H138</f>
        <v>0</v>
      </c>
      <c r="U138" s="34"/>
      <c r="V138" s="34"/>
      <c r="W138" s="34"/>
      <c r="X138" s="34"/>
      <c r="Y138" s="34"/>
      <c r="Z138" s="34"/>
      <c r="AA138" s="34"/>
      <c r="AB138" s="34"/>
      <c r="AC138" s="34"/>
      <c r="AD138" s="34"/>
      <c r="AE138" s="34"/>
      <c r="AR138" s="206" t="s">
        <v>169</v>
      </c>
      <c r="AT138" s="206" t="s">
        <v>164</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169</v>
      </c>
      <c r="BM138" s="206" t="s">
        <v>996</v>
      </c>
    </row>
    <row r="139" s="2" customFormat="1">
      <c r="A139" s="34"/>
      <c r="B139" s="35"/>
      <c r="C139" s="36"/>
      <c r="D139" s="208" t="s">
        <v>172</v>
      </c>
      <c r="E139" s="36"/>
      <c r="F139" s="209" t="s">
        <v>997</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172</v>
      </c>
      <c r="AU139" s="13" t="s">
        <v>78</v>
      </c>
    </row>
    <row r="140" s="2" customFormat="1" ht="76.35" customHeight="1">
      <c r="A140" s="34"/>
      <c r="B140" s="35"/>
      <c r="C140" s="195" t="s">
        <v>206</v>
      </c>
      <c r="D140" s="195" t="s">
        <v>164</v>
      </c>
      <c r="E140" s="196" t="s">
        <v>760</v>
      </c>
      <c r="F140" s="197" t="s">
        <v>761</v>
      </c>
      <c r="G140" s="198" t="s">
        <v>167</v>
      </c>
      <c r="H140" s="199">
        <v>32</v>
      </c>
      <c r="I140" s="200"/>
      <c r="J140" s="201">
        <f>ROUND(I140*H140,2)</f>
        <v>0</v>
      </c>
      <c r="K140" s="197" t="s">
        <v>168</v>
      </c>
      <c r="L140" s="40"/>
      <c r="M140" s="202" t="s">
        <v>1</v>
      </c>
      <c r="N140" s="203" t="s">
        <v>43</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169</v>
      </c>
      <c r="AT140" s="206" t="s">
        <v>164</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169</v>
      </c>
      <c r="BM140" s="206" t="s">
        <v>998</v>
      </c>
    </row>
    <row r="141" s="2" customFormat="1">
      <c r="A141" s="34"/>
      <c r="B141" s="35"/>
      <c r="C141" s="36"/>
      <c r="D141" s="208" t="s">
        <v>181</v>
      </c>
      <c r="E141" s="36"/>
      <c r="F141" s="209" t="s">
        <v>763</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181</v>
      </c>
      <c r="AU141" s="13" t="s">
        <v>78</v>
      </c>
    </row>
    <row r="142" s="2" customFormat="1">
      <c r="A142" s="34"/>
      <c r="B142" s="35"/>
      <c r="C142" s="36"/>
      <c r="D142" s="208" t="s">
        <v>172</v>
      </c>
      <c r="E142" s="36"/>
      <c r="F142" s="209" t="s">
        <v>999</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172</v>
      </c>
      <c r="AU142" s="13" t="s">
        <v>78</v>
      </c>
    </row>
    <row r="143" s="2" customFormat="1" ht="24.15" customHeight="1">
      <c r="A143" s="34"/>
      <c r="B143" s="35"/>
      <c r="C143" s="195" t="s">
        <v>211</v>
      </c>
      <c r="D143" s="195" t="s">
        <v>164</v>
      </c>
      <c r="E143" s="196" t="s">
        <v>212</v>
      </c>
      <c r="F143" s="197" t="s">
        <v>213</v>
      </c>
      <c r="G143" s="198" t="s">
        <v>214</v>
      </c>
      <c r="H143" s="199">
        <v>192</v>
      </c>
      <c r="I143" s="200"/>
      <c r="J143" s="201">
        <f>ROUND(I143*H143,2)</f>
        <v>0</v>
      </c>
      <c r="K143" s="197" t="s">
        <v>168</v>
      </c>
      <c r="L143" s="40"/>
      <c r="M143" s="202" t="s">
        <v>1</v>
      </c>
      <c r="N143" s="203" t="s">
        <v>43</v>
      </c>
      <c r="O143" s="87"/>
      <c r="P143" s="204">
        <f>O143*H143</f>
        <v>0</v>
      </c>
      <c r="Q143" s="204">
        <v>0</v>
      </c>
      <c r="R143" s="204">
        <f>Q143*H143</f>
        <v>0</v>
      </c>
      <c r="S143" s="204">
        <v>0</v>
      </c>
      <c r="T143" s="205">
        <f>S143*H143</f>
        <v>0</v>
      </c>
      <c r="U143" s="34"/>
      <c r="V143" s="34"/>
      <c r="W143" s="34"/>
      <c r="X143" s="34"/>
      <c r="Y143" s="34"/>
      <c r="Z143" s="34"/>
      <c r="AA143" s="34"/>
      <c r="AB143" s="34"/>
      <c r="AC143" s="34"/>
      <c r="AD143" s="34"/>
      <c r="AE143" s="34"/>
      <c r="AR143" s="206" t="s">
        <v>169</v>
      </c>
      <c r="AT143" s="206" t="s">
        <v>164</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169</v>
      </c>
      <c r="BM143" s="206" t="s">
        <v>1000</v>
      </c>
    </row>
    <row r="144" s="2" customFormat="1">
      <c r="A144" s="34"/>
      <c r="B144" s="35"/>
      <c r="C144" s="36"/>
      <c r="D144" s="208" t="s">
        <v>181</v>
      </c>
      <c r="E144" s="36"/>
      <c r="F144" s="209" t="s">
        <v>216</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181</v>
      </c>
      <c r="AU144" s="13" t="s">
        <v>78</v>
      </c>
    </row>
    <row r="145" s="2" customFormat="1">
      <c r="A145" s="34"/>
      <c r="B145" s="35"/>
      <c r="C145" s="36"/>
      <c r="D145" s="208" t="s">
        <v>172</v>
      </c>
      <c r="E145" s="36"/>
      <c r="F145" s="209" t="s">
        <v>1001</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172</v>
      </c>
      <c r="AU145" s="13" t="s">
        <v>78</v>
      </c>
    </row>
    <row r="146" s="10" customFormat="1">
      <c r="A146" s="10"/>
      <c r="B146" s="213"/>
      <c r="C146" s="214"/>
      <c r="D146" s="208" t="s">
        <v>187</v>
      </c>
      <c r="E146" s="215" t="s">
        <v>1</v>
      </c>
      <c r="F146" s="216" t="s">
        <v>1002</v>
      </c>
      <c r="G146" s="214"/>
      <c r="H146" s="217">
        <v>192</v>
      </c>
      <c r="I146" s="218"/>
      <c r="J146" s="214"/>
      <c r="K146" s="214"/>
      <c r="L146" s="219"/>
      <c r="M146" s="220"/>
      <c r="N146" s="221"/>
      <c r="O146" s="221"/>
      <c r="P146" s="221"/>
      <c r="Q146" s="221"/>
      <c r="R146" s="221"/>
      <c r="S146" s="221"/>
      <c r="T146" s="222"/>
      <c r="U146" s="10"/>
      <c r="V146" s="10"/>
      <c r="W146" s="10"/>
      <c r="X146" s="10"/>
      <c r="Y146" s="10"/>
      <c r="Z146" s="10"/>
      <c r="AA146" s="10"/>
      <c r="AB146" s="10"/>
      <c r="AC146" s="10"/>
      <c r="AD146" s="10"/>
      <c r="AE146" s="10"/>
      <c r="AT146" s="223" t="s">
        <v>187</v>
      </c>
      <c r="AU146" s="223" t="s">
        <v>78</v>
      </c>
      <c r="AV146" s="10" t="s">
        <v>87</v>
      </c>
      <c r="AW146" s="10" t="s">
        <v>34</v>
      </c>
      <c r="AX146" s="10" t="s">
        <v>85</v>
      </c>
      <c r="AY146" s="223" t="s">
        <v>170</v>
      </c>
    </row>
    <row r="147" s="2" customFormat="1" ht="24.15" customHeight="1">
      <c r="A147" s="34"/>
      <c r="B147" s="35"/>
      <c r="C147" s="195" t="s">
        <v>219</v>
      </c>
      <c r="D147" s="195" t="s">
        <v>164</v>
      </c>
      <c r="E147" s="196" t="s">
        <v>765</v>
      </c>
      <c r="F147" s="197" t="s">
        <v>766</v>
      </c>
      <c r="G147" s="198" t="s">
        <v>214</v>
      </c>
      <c r="H147" s="199">
        <v>63</v>
      </c>
      <c r="I147" s="200"/>
      <c r="J147" s="201">
        <f>ROUND(I147*H147,2)</f>
        <v>0</v>
      </c>
      <c r="K147" s="197" t="s">
        <v>168</v>
      </c>
      <c r="L147" s="40"/>
      <c r="M147" s="202" t="s">
        <v>1</v>
      </c>
      <c r="N147" s="203" t="s">
        <v>43</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169</v>
      </c>
      <c r="AT147" s="206" t="s">
        <v>164</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169</v>
      </c>
      <c r="BM147" s="206" t="s">
        <v>1003</v>
      </c>
    </row>
    <row r="148" s="2" customFormat="1">
      <c r="A148" s="34"/>
      <c r="B148" s="35"/>
      <c r="C148" s="36"/>
      <c r="D148" s="208" t="s">
        <v>181</v>
      </c>
      <c r="E148" s="36"/>
      <c r="F148" s="209" t="s">
        <v>768</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181</v>
      </c>
      <c r="AU148" s="13" t="s">
        <v>78</v>
      </c>
    </row>
    <row r="149" s="2" customFormat="1">
      <c r="A149" s="34"/>
      <c r="B149" s="35"/>
      <c r="C149" s="36"/>
      <c r="D149" s="208" t="s">
        <v>172</v>
      </c>
      <c r="E149" s="36"/>
      <c r="F149" s="209" t="s">
        <v>1004</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172</v>
      </c>
      <c r="AU149" s="13" t="s">
        <v>78</v>
      </c>
    </row>
    <row r="150" s="10" customFormat="1">
      <c r="A150" s="10"/>
      <c r="B150" s="213"/>
      <c r="C150" s="214"/>
      <c r="D150" s="208" t="s">
        <v>187</v>
      </c>
      <c r="E150" s="215" t="s">
        <v>1</v>
      </c>
      <c r="F150" s="216" t="s">
        <v>1005</v>
      </c>
      <c r="G150" s="214"/>
      <c r="H150" s="217">
        <v>63</v>
      </c>
      <c r="I150" s="218"/>
      <c r="J150" s="214"/>
      <c r="K150" s="214"/>
      <c r="L150" s="219"/>
      <c r="M150" s="220"/>
      <c r="N150" s="221"/>
      <c r="O150" s="221"/>
      <c r="P150" s="221"/>
      <c r="Q150" s="221"/>
      <c r="R150" s="221"/>
      <c r="S150" s="221"/>
      <c r="T150" s="222"/>
      <c r="U150" s="10"/>
      <c r="V150" s="10"/>
      <c r="W150" s="10"/>
      <c r="X150" s="10"/>
      <c r="Y150" s="10"/>
      <c r="Z150" s="10"/>
      <c r="AA150" s="10"/>
      <c r="AB150" s="10"/>
      <c r="AC150" s="10"/>
      <c r="AD150" s="10"/>
      <c r="AE150" s="10"/>
      <c r="AT150" s="223" t="s">
        <v>187</v>
      </c>
      <c r="AU150" s="223" t="s">
        <v>78</v>
      </c>
      <c r="AV150" s="10" t="s">
        <v>87</v>
      </c>
      <c r="AW150" s="10" t="s">
        <v>34</v>
      </c>
      <c r="AX150" s="10" t="s">
        <v>85</v>
      </c>
      <c r="AY150" s="223" t="s">
        <v>170</v>
      </c>
    </row>
    <row r="151" s="2" customFormat="1" ht="24.15" customHeight="1">
      <c r="A151" s="34"/>
      <c r="B151" s="35"/>
      <c r="C151" s="195" t="s">
        <v>231</v>
      </c>
      <c r="D151" s="195" t="s">
        <v>164</v>
      </c>
      <c r="E151" s="196" t="s">
        <v>220</v>
      </c>
      <c r="F151" s="197" t="s">
        <v>221</v>
      </c>
      <c r="G151" s="198" t="s">
        <v>222</v>
      </c>
      <c r="H151" s="199">
        <v>149.39400000000001</v>
      </c>
      <c r="I151" s="200"/>
      <c r="J151" s="201">
        <f>ROUND(I151*H151,2)</f>
        <v>0</v>
      </c>
      <c r="K151" s="197" t="s">
        <v>168</v>
      </c>
      <c r="L151" s="40"/>
      <c r="M151" s="202" t="s">
        <v>1</v>
      </c>
      <c r="N151" s="203" t="s">
        <v>43</v>
      </c>
      <c r="O151" s="87"/>
      <c r="P151" s="204">
        <f>O151*H151</f>
        <v>0</v>
      </c>
      <c r="Q151" s="204">
        <v>0</v>
      </c>
      <c r="R151" s="204">
        <f>Q151*H151</f>
        <v>0</v>
      </c>
      <c r="S151" s="204">
        <v>0</v>
      </c>
      <c r="T151" s="205">
        <f>S151*H151</f>
        <v>0</v>
      </c>
      <c r="U151" s="34"/>
      <c r="V151" s="34"/>
      <c r="W151" s="34"/>
      <c r="X151" s="34"/>
      <c r="Y151" s="34"/>
      <c r="Z151" s="34"/>
      <c r="AA151" s="34"/>
      <c r="AB151" s="34"/>
      <c r="AC151" s="34"/>
      <c r="AD151" s="34"/>
      <c r="AE151" s="34"/>
      <c r="AR151" s="206" t="s">
        <v>169</v>
      </c>
      <c r="AT151" s="206" t="s">
        <v>164</v>
      </c>
      <c r="AU151" s="206" t="s">
        <v>78</v>
      </c>
      <c r="AY151" s="13" t="s">
        <v>170</v>
      </c>
      <c r="BE151" s="207">
        <f>IF(N151="základní",J151,0)</f>
        <v>0</v>
      </c>
      <c r="BF151" s="207">
        <f>IF(N151="snížená",J151,0)</f>
        <v>0</v>
      </c>
      <c r="BG151" s="207">
        <f>IF(N151="zákl. přenesená",J151,0)</f>
        <v>0</v>
      </c>
      <c r="BH151" s="207">
        <f>IF(N151="sníž. přenesená",J151,0)</f>
        <v>0</v>
      </c>
      <c r="BI151" s="207">
        <f>IF(N151="nulová",J151,0)</f>
        <v>0</v>
      </c>
      <c r="BJ151" s="13" t="s">
        <v>85</v>
      </c>
      <c r="BK151" s="207">
        <f>ROUND(I151*H151,2)</f>
        <v>0</v>
      </c>
      <c r="BL151" s="13" t="s">
        <v>169</v>
      </c>
      <c r="BM151" s="206" t="s">
        <v>1006</v>
      </c>
    </row>
    <row r="152" s="10" customFormat="1">
      <c r="A152" s="10"/>
      <c r="B152" s="213"/>
      <c r="C152" s="214"/>
      <c r="D152" s="208" t="s">
        <v>187</v>
      </c>
      <c r="E152" s="215" t="s">
        <v>1</v>
      </c>
      <c r="F152" s="216" t="s">
        <v>1007</v>
      </c>
      <c r="G152" s="214"/>
      <c r="H152" s="217">
        <v>43.457999999999998</v>
      </c>
      <c r="I152" s="218"/>
      <c r="J152" s="214"/>
      <c r="K152" s="214"/>
      <c r="L152" s="219"/>
      <c r="M152" s="220"/>
      <c r="N152" s="221"/>
      <c r="O152" s="221"/>
      <c r="P152" s="221"/>
      <c r="Q152" s="221"/>
      <c r="R152" s="221"/>
      <c r="S152" s="221"/>
      <c r="T152" s="222"/>
      <c r="U152" s="10"/>
      <c r="V152" s="10"/>
      <c r="W152" s="10"/>
      <c r="X152" s="10"/>
      <c r="Y152" s="10"/>
      <c r="Z152" s="10"/>
      <c r="AA152" s="10"/>
      <c r="AB152" s="10"/>
      <c r="AC152" s="10"/>
      <c r="AD152" s="10"/>
      <c r="AE152" s="10"/>
      <c r="AT152" s="223" t="s">
        <v>187</v>
      </c>
      <c r="AU152" s="223" t="s">
        <v>78</v>
      </c>
      <c r="AV152" s="10" t="s">
        <v>87</v>
      </c>
      <c r="AW152" s="10" t="s">
        <v>34</v>
      </c>
      <c r="AX152" s="10" t="s">
        <v>78</v>
      </c>
      <c r="AY152" s="223" t="s">
        <v>170</v>
      </c>
    </row>
    <row r="153" s="10" customFormat="1">
      <c r="A153" s="10"/>
      <c r="B153" s="213"/>
      <c r="C153" s="214"/>
      <c r="D153" s="208" t="s">
        <v>187</v>
      </c>
      <c r="E153" s="215" t="s">
        <v>1</v>
      </c>
      <c r="F153" s="216" t="s">
        <v>1008</v>
      </c>
      <c r="G153" s="214"/>
      <c r="H153" s="217">
        <v>5.3170000000000002</v>
      </c>
      <c r="I153" s="218"/>
      <c r="J153" s="214"/>
      <c r="K153" s="214"/>
      <c r="L153" s="219"/>
      <c r="M153" s="220"/>
      <c r="N153" s="221"/>
      <c r="O153" s="221"/>
      <c r="P153" s="221"/>
      <c r="Q153" s="221"/>
      <c r="R153" s="221"/>
      <c r="S153" s="221"/>
      <c r="T153" s="222"/>
      <c r="U153" s="10"/>
      <c r="V153" s="10"/>
      <c r="W153" s="10"/>
      <c r="X153" s="10"/>
      <c r="Y153" s="10"/>
      <c r="Z153" s="10"/>
      <c r="AA153" s="10"/>
      <c r="AB153" s="10"/>
      <c r="AC153" s="10"/>
      <c r="AD153" s="10"/>
      <c r="AE153" s="10"/>
      <c r="AT153" s="223" t="s">
        <v>187</v>
      </c>
      <c r="AU153" s="223" t="s">
        <v>78</v>
      </c>
      <c r="AV153" s="10" t="s">
        <v>87</v>
      </c>
      <c r="AW153" s="10" t="s">
        <v>34</v>
      </c>
      <c r="AX153" s="10" t="s">
        <v>78</v>
      </c>
      <c r="AY153" s="223" t="s">
        <v>170</v>
      </c>
    </row>
    <row r="154" s="10" customFormat="1">
      <c r="A154" s="10"/>
      <c r="B154" s="213"/>
      <c r="C154" s="214"/>
      <c r="D154" s="208" t="s">
        <v>187</v>
      </c>
      <c r="E154" s="215" t="s">
        <v>1</v>
      </c>
      <c r="F154" s="216" t="s">
        <v>1009</v>
      </c>
      <c r="G154" s="214"/>
      <c r="H154" s="217">
        <v>91.108999999999995</v>
      </c>
      <c r="I154" s="218"/>
      <c r="J154" s="214"/>
      <c r="K154" s="214"/>
      <c r="L154" s="219"/>
      <c r="M154" s="220"/>
      <c r="N154" s="221"/>
      <c r="O154" s="221"/>
      <c r="P154" s="221"/>
      <c r="Q154" s="221"/>
      <c r="R154" s="221"/>
      <c r="S154" s="221"/>
      <c r="T154" s="222"/>
      <c r="U154" s="10"/>
      <c r="V154" s="10"/>
      <c r="W154" s="10"/>
      <c r="X154" s="10"/>
      <c r="Y154" s="10"/>
      <c r="Z154" s="10"/>
      <c r="AA154" s="10"/>
      <c r="AB154" s="10"/>
      <c r="AC154" s="10"/>
      <c r="AD154" s="10"/>
      <c r="AE154" s="10"/>
      <c r="AT154" s="223" t="s">
        <v>187</v>
      </c>
      <c r="AU154" s="223" t="s">
        <v>78</v>
      </c>
      <c r="AV154" s="10" t="s">
        <v>87</v>
      </c>
      <c r="AW154" s="10" t="s">
        <v>34</v>
      </c>
      <c r="AX154" s="10" t="s">
        <v>78</v>
      </c>
      <c r="AY154" s="223" t="s">
        <v>170</v>
      </c>
    </row>
    <row r="155" s="10" customFormat="1">
      <c r="A155" s="10"/>
      <c r="B155" s="213"/>
      <c r="C155" s="214"/>
      <c r="D155" s="208" t="s">
        <v>187</v>
      </c>
      <c r="E155" s="215" t="s">
        <v>1</v>
      </c>
      <c r="F155" s="216" t="s">
        <v>1010</v>
      </c>
      <c r="G155" s="214"/>
      <c r="H155" s="217">
        <v>9.5099999999999998</v>
      </c>
      <c r="I155" s="218"/>
      <c r="J155" s="214"/>
      <c r="K155" s="214"/>
      <c r="L155" s="219"/>
      <c r="M155" s="220"/>
      <c r="N155" s="221"/>
      <c r="O155" s="221"/>
      <c r="P155" s="221"/>
      <c r="Q155" s="221"/>
      <c r="R155" s="221"/>
      <c r="S155" s="221"/>
      <c r="T155" s="222"/>
      <c r="U155" s="10"/>
      <c r="V155" s="10"/>
      <c r="W155" s="10"/>
      <c r="X155" s="10"/>
      <c r="Y155" s="10"/>
      <c r="Z155" s="10"/>
      <c r="AA155" s="10"/>
      <c r="AB155" s="10"/>
      <c r="AC155" s="10"/>
      <c r="AD155" s="10"/>
      <c r="AE155" s="10"/>
      <c r="AT155" s="223" t="s">
        <v>187</v>
      </c>
      <c r="AU155" s="223" t="s">
        <v>78</v>
      </c>
      <c r="AV155" s="10" t="s">
        <v>87</v>
      </c>
      <c r="AW155" s="10" t="s">
        <v>34</v>
      </c>
      <c r="AX155" s="10" t="s">
        <v>78</v>
      </c>
      <c r="AY155" s="223" t="s">
        <v>170</v>
      </c>
    </row>
    <row r="156" s="11" customFormat="1">
      <c r="A156" s="11"/>
      <c r="B156" s="224"/>
      <c r="C156" s="225"/>
      <c r="D156" s="208" t="s">
        <v>187</v>
      </c>
      <c r="E156" s="226" t="s">
        <v>1</v>
      </c>
      <c r="F156" s="227" t="s">
        <v>230</v>
      </c>
      <c r="G156" s="225"/>
      <c r="H156" s="228">
        <v>149.39399999999998</v>
      </c>
      <c r="I156" s="229"/>
      <c r="J156" s="225"/>
      <c r="K156" s="225"/>
      <c r="L156" s="230"/>
      <c r="M156" s="231"/>
      <c r="N156" s="232"/>
      <c r="O156" s="232"/>
      <c r="P156" s="232"/>
      <c r="Q156" s="232"/>
      <c r="R156" s="232"/>
      <c r="S156" s="232"/>
      <c r="T156" s="233"/>
      <c r="U156" s="11"/>
      <c r="V156" s="11"/>
      <c r="W156" s="11"/>
      <c r="X156" s="11"/>
      <c r="Y156" s="11"/>
      <c r="Z156" s="11"/>
      <c r="AA156" s="11"/>
      <c r="AB156" s="11"/>
      <c r="AC156" s="11"/>
      <c r="AD156" s="11"/>
      <c r="AE156" s="11"/>
      <c r="AT156" s="234" t="s">
        <v>187</v>
      </c>
      <c r="AU156" s="234" t="s">
        <v>78</v>
      </c>
      <c r="AV156" s="11" t="s">
        <v>169</v>
      </c>
      <c r="AW156" s="11" t="s">
        <v>34</v>
      </c>
      <c r="AX156" s="11" t="s">
        <v>85</v>
      </c>
      <c r="AY156" s="234" t="s">
        <v>170</v>
      </c>
    </row>
    <row r="157" s="2" customFormat="1" ht="24.15" customHeight="1">
      <c r="A157" s="34"/>
      <c r="B157" s="35"/>
      <c r="C157" s="195" t="s">
        <v>239</v>
      </c>
      <c r="D157" s="195" t="s">
        <v>164</v>
      </c>
      <c r="E157" s="196" t="s">
        <v>232</v>
      </c>
      <c r="F157" s="197" t="s">
        <v>233</v>
      </c>
      <c r="G157" s="198" t="s">
        <v>222</v>
      </c>
      <c r="H157" s="199">
        <v>145.99199999999999</v>
      </c>
      <c r="I157" s="200"/>
      <c r="J157" s="201">
        <f>ROUND(I157*H157,2)</f>
        <v>0</v>
      </c>
      <c r="K157" s="197" t="s">
        <v>168</v>
      </c>
      <c r="L157" s="40"/>
      <c r="M157" s="202" t="s">
        <v>1</v>
      </c>
      <c r="N157" s="203" t="s">
        <v>43</v>
      </c>
      <c r="O157" s="87"/>
      <c r="P157" s="204">
        <f>O157*H157</f>
        <v>0</v>
      </c>
      <c r="Q157" s="204">
        <v>0</v>
      </c>
      <c r="R157" s="204">
        <f>Q157*H157</f>
        <v>0</v>
      </c>
      <c r="S157" s="204">
        <v>0</v>
      </c>
      <c r="T157" s="205">
        <f>S157*H157</f>
        <v>0</v>
      </c>
      <c r="U157" s="34"/>
      <c r="V157" s="34"/>
      <c r="W157" s="34"/>
      <c r="X157" s="34"/>
      <c r="Y157" s="34"/>
      <c r="Z157" s="34"/>
      <c r="AA157" s="34"/>
      <c r="AB157" s="34"/>
      <c r="AC157" s="34"/>
      <c r="AD157" s="34"/>
      <c r="AE157" s="34"/>
      <c r="AR157" s="206" t="s">
        <v>169</v>
      </c>
      <c r="AT157" s="206" t="s">
        <v>164</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169</v>
      </c>
      <c r="BM157" s="206" t="s">
        <v>1011</v>
      </c>
    </row>
    <row r="158" s="2" customFormat="1">
      <c r="A158" s="34"/>
      <c r="B158" s="35"/>
      <c r="C158" s="36"/>
      <c r="D158" s="208" t="s">
        <v>172</v>
      </c>
      <c r="E158" s="36"/>
      <c r="F158" s="209" t="s">
        <v>1012</v>
      </c>
      <c r="G158" s="36"/>
      <c r="H158" s="36"/>
      <c r="I158" s="210"/>
      <c r="J158" s="36"/>
      <c r="K158" s="36"/>
      <c r="L158" s="40"/>
      <c r="M158" s="211"/>
      <c r="N158" s="212"/>
      <c r="O158" s="87"/>
      <c r="P158" s="87"/>
      <c r="Q158" s="87"/>
      <c r="R158" s="87"/>
      <c r="S158" s="87"/>
      <c r="T158" s="88"/>
      <c r="U158" s="34"/>
      <c r="V158" s="34"/>
      <c r="W158" s="34"/>
      <c r="X158" s="34"/>
      <c r="Y158" s="34"/>
      <c r="Z158" s="34"/>
      <c r="AA158" s="34"/>
      <c r="AB158" s="34"/>
      <c r="AC158" s="34"/>
      <c r="AD158" s="34"/>
      <c r="AE158" s="34"/>
      <c r="AT158" s="13" t="s">
        <v>172</v>
      </c>
      <c r="AU158" s="13" t="s">
        <v>78</v>
      </c>
    </row>
    <row r="159" s="10" customFormat="1">
      <c r="A159" s="10"/>
      <c r="B159" s="213"/>
      <c r="C159" s="214"/>
      <c r="D159" s="208" t="s">
        <v>187</v>
      </c>
      <c r="E159" s="215" t="s">
        <v>1</v>
      </c>
      <c r="F159" s="216" t="s">
        <v>1013</v>
      </c>
      <c r="G159" s="214"/>
      <c r="H159" s="217">
        <v>145.99199999999999</v>
      </c>
      <c r="I159" s="218"/>
      <c r="J159" s="214"/>
      <c r="K159" s="214"/>
      <c r="L159" s="219"/>
      <c r="M159" s="220"/>
      <c r="N159" s="221"/>
      <c r="O159" s="221"/>
      <c r="P159" s="221"/>
      <c r="Q159" s="221"/>
      <c r="R159" s="221"/>
      <c r="S159" s="221"/>
      <c r="T159" s="222"/>
      <c r="U159" s="10"/>
      <c r="V159" s="10"/>
      <c r="W159" s="10"/>
      <c r="X159" s="10"/>
      <c r="Y159" s="10"/>
      <c r="Z159" s="10"/>
      <c r="AA159" s="10"/>
      <c r="AB159" s="10"/>
      <c r="AC159" s="10"/>
      <c r="AD159" s="10"/>
      <c r="AE159" s="10"/>
      <c r="AT159" s="223" t="s">
        <v>187</v>
      </c>
      <c r="AU159" s="223" t="s">
        <v>78</v>
      </c>
      <c r="AV159" s="10" t="s">
        <v>87</v>
      </c>
      <c r="AW159" s="10" t="s">
        <v>34</v>
      </c>
      <c r="AX159" s="10" t="s">
        <v>85</v>
      </c>
      <c r="AY159" s="223" t="s">
        <v>170</v>
      </c>
    </row>
    <row r="160" s="2" customFormat="1" ht="16.5" customHeight="1">
      <c r="A160" s="34"/>
      <c r="B160" s="35"/>
      <c r="C160" s="195" t="s">
        <v>244</v>
      </c>
      <c r="D160" s="195" t="s">
        <v>164</v>
      </c>
      <c r="E160" s="196" t="s">
        <v>240</v>
      </c>
      <c r="F160" s="197" t="s">
        <v>241</v>
      </c>
      <c r="G160" s="198" t="s">
        <v>222</v>
      </c>
      <c r="H160" s="199">
        <v>149.39400000000001</v>
      </c>
      <c r="I160" s="200"/>
      <c r="J160" s="201">
        <f>ROUND(I160*H160,2)</f>
        <v>0</v>
      </c>
      <c r="K160" s="197" t="s">
        <v>168</v>
      </c>
      <c r="L160" s="40"/>
      <c r="M160" s="202" t="s">
        <v>1</v>
      </c>
      <c r="N160" s="203" t="s">
        <v>43</v>
      </c>
      <c r="O160" s="87"/>
      <c r="P160" s="204">
        <f>O160*H160</f>
        <v>0</v>
      </c>
      <c r="Q160" s="204">
        <v>0</v>
      </c>
      <c r="R160" s="204">
        <f>Q160*H160</f>
        <v>0</v>
      </c>
      <c r="S160" s="204">
        <v>0</v>
      </c>
      <c r="T160" s="205">
        <f>S160*H160</f>
        <v>0</v>
      </c>
      <c r="U160" s="34"/>
      <c r="V160" s="34"/>
      <c r="W160" s="34"/>
      <c r="X160" s="34"/>
      <c r="Y160" s="34"/>
      <c r="Z160" s="34"/>
      <c r="AA160" s="34"/>
      <c r="AB160" s="34"/>
      <c r="AC160" s="34"/>
      <c r="AD160" s="34"/>
      <c r="AE160" s="34"/>
      <c r="AR160" s="206" t="s">
        <v>169</v>
      </c>
      <c r="AT160" s="206" t="s">
        <v>164</v>
      </c>
      <c r="AU160" s="206" t="s">
        <v>78</v>
      </c>
      <c r="AY160" s="13" t="s">
        <v>170</v>
      </c>
      <c r="BE160" s="207">
        <f>IF(N160="základní",J160,0)</f>
        <v>0</v>
      </c>
      <c r="BF160" s="207">
        <f>IF(N160="snížená",J160,0)</f>
        <v>0</v>
      </c>
      <c r="BG160" s="207">
        <f>IF(N160="zákl. přenesená",J160,0)</f>
        <v>0</v>
      </c>
      <c r="BH160" s="207">
        <f>IF(N160="sníž. přenesená",J160,0)</f>
        <v>0</v>
      </c>
      <c r="BI160" s="207">
        <f>IF(N160="nulová",J160,0)</f>
        <v>0</v>
      </c>
      <c r="BJ160" s="13" t="s">
        <v>85</v>
      </c>
      <c r="BK160" s="207">
        <f>ROUND(I160*H160,2)</f>
        <v>0</v>
      </c>
      <c r="BL160" s="13" t="s">
        <v>169</v>
      </c>
      <c r="BM160" s="206" t="s">
        <v>1014</v>
      </c>
    </row>
    <row r="161" s="2" customFormat="1" ht="21.75" customHeight="1">
      <c r="A161" s="34"/>
      <c r="B161" s="35"/>
      <c r="C161" s="195" t="s">
        <v>251</v>
      </c>
      <c r="D161" s="195" t="s">
        <v>164</v>
      </c>
      <c r="E161" s="196" t="s">
        <v>245</v>
      </c>
      <c r="F161" s="197" t="s">
        <v>246</v>
      </c>
      <c r="G161" s="198" t="s">
        <v>222</v>
      </c>
      <c r="H161" s="199">
        <v>145.99199999999999</v>
      </c>
      <c r="I161" s="200"/>
      <c r="J161" s="201">
        <f>ROUND(I161*H161,2)</f>
        <v>0</v>
      </c>
      <c r="K161" s="197" t="s">
        <v>168</v>
      </c>
      <c r="L161" s="40"/>
      <c r="M161" s="202" t="s">
        <v>1</v>
      </c>
      <c r="N161" s="203" t="s">
        <v>43</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169</v>
      </c>
      <c r="AT161" s="206" t="s">
        <v>164</v>
      </c>
      <c r="AU161" s="206" t="s">
        <v>78</v>
      </c>
      <c r="AY161" s="13" t="s">
        <v>170</v>
      </c>
      <c r="BE161" s="207">
        <f>IF(N161="základní",J161,0)</f>
        <v>0</v>
      </c>
      <c r="BF161" s="207">
        <f>IF(N161="snížená",J161,0)</f>
        <v>0</v>
      </c>
      <c r="BG161" s="207">
        <f>IF(N161="zákl. přenesená",J161,0)</f>
        <v>0</v>
      </c>
      <c r="BH161" s="207">
        <f>IF(N161="sníž. přenesená",J161,0)</f>
        <v>0</v>
      </c>
      <c r="BI161" s="207">
        <f>IF(N161="nulová",J161,0)</f>
        <v>0</v>
      </c>
      <c r="BJ161" s="13" t="s">
        <v>85</v>
      </c>
      <c r="BK161" s="207">
        <f>ROUND(I161*H161,2)</f>
        <v>0</v>
      </c>
      <c r="BL161" s="13" t="s">
        <v>169</v>
      </c>
      <c r="BM161" s="206" t="s">
        <v>1015</v>
      </c>
    </row>
    <row r="162" s="2" customFormat="1" ht="16.5" customHeight="1">
      <c r="A162" s="34"/>
      <c r="B162" s="35"/>
      <c r="C162" s="195" t="s">
        <v>8</v>
      </c>
      <c r="D162" s="195" t="s">
        <v>164</v>
      </c>
      <c r="E162" s="196" t="s">
        <v>252</v>
      </c>
      <c r="F162" s="197" t="s">
        <v>253</v>
      </c>
      <c r="G162" s="198" t="s">
        <v>167</v>
      </c>
      <c r="H162" s="199">
        <v>15</v>
      </c>
      <c r="I162" s="200"/>
      <c r="J162" s="201">
        <f>ROUND(I162*H162,2)</f>
        <v>0</v>
      </c>
      <c r="K162" s="197" t="s">
        <v>168</v>
      </c>
      <c r="L162" s="40"/>
      <c r="M162" s="202" t="s">
        <v>1</v>
      </c>
      <c r="N162" s="203" t="s">
        <v>43</v>
      </c>
      <c r="O162" s="87"/>
      <c r="P162" s="204">
        <f>O162*H162</f>
        <v>0</v>
      </c>
      <c r="Q162" s="204">
        <v>0</v>
      </c>
      <c r="R162" s="204">
        <f>Q162*H162</f>
        <v>0</v>
      </c>
      <c r="S162" s="204">
        <v>0</v>
      </c>
      <c r="T162" s="205">
        <f>S162*H162</f>
        <v>0</v>
      </c>
      <c r="U162" s="34"/>
      <c r="V162" s="34"/>
      <c r="W162" s="34"/>
      <c r="X162" s="34"/>
      <c r="Y162" s="34"/>
      <c r="Z162" s="34"/>
      <c r="AA162" s="34"/>
      <c r="AB162" s="34"/>
      <c r="AC162" s="34"/>
      <c r="AD162" s="34"/>
      <c r="AE162" s="34"/>
      <c r="AR162" s="206" t="s">
        <v>169</v>
      </c>
      <c r="AT162" s="206" t="s">
        <v>164</v>
      </c>
      <c r="AU162" s="206" t="s">
        <v>78</v>
      </c>
      <c r="AY162" s="13" t="s">
        <v>170</v>
      </c>
      <c r="BE162" s="207">
        <f>IF(N162="základní",J162,0)</f>
        <v>0</v>
      </c>
      <c r="BF162" s="207">
        <f>IF(N162="snížená",J162,0)</f>
        <v>0</v>
      </c>
      <c r="BG162" s="207">
        <f>IF(N162="zákl. přenesená",J162,0)</f>
        <v>0</v>
      </c>
      <c r="BH162" s="207">
        <f>IF(N162="sníž. přenesená",J162,0)</f>
        <v>0</v>
      </c>
      <c r="BI162" s="207">
        <f>IF(N162="nulová",J162,0)</f>
        <v>0</v>
      </c>
      <c r="BJ162" s="13" t="s">
        <v>85</v>
      </c>
      <c r="BK162" s="207">
        <f>ROUND(I162*H162,2)</f>
        <v>0</v>
      </c>
      <c r="BL162" s="13" t="s">
        <v>169</v>
      </c>
      <c r="BM162" s="206" t="s">
        <v>1016</v>
      </c>
    </row>
    <row r="163" s="2" customFormat="1">
      <c r="A163" s="34"/>
      <c r="B163" s="35"/>
      <c r="C163" s="36"/>
      <c r="D163" s="208" t="s">
        <v>172</v>
      </c>
      <c r="E163" s="36"/>
      <c r="F163" s="209" t="s">
        <v>1017</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172</v>
      </c>
      <c r="AU163" s="13" t="s">
        <v>78</v>
      </c>
    </row>
    <row r="164" s="2" customFormat="1" ht="21.75" customHeight="1">
      <c r="A164" s="34"/>
      <c r="B164" s="35"/>
      <c r="C164" s="195" t="s">
        <v>262</v>
      </c>
      <c r="D164" s="195" t="s">
        <v>164</v>
      </c>
      <c r="E164" s="196" t="s">
        <v>256</v>
      </c>
      <c r="F164" s="197" t="s">
        <v>257</v>
      </c>
      <c r="G164" s="198" t="s">
        <v>258</v>
      </c>
      <c r="H164" s="199">
        <v>502.15600000000001</v>
      </c>
      <c r="I164" s="200"/>
      <c r="J164" s="201">
        <f>ROUND(I164*H164,2)</f>
        <v>0</v>
      </c>
      <c r="K164" s="197" t="s">
        <v>168</v>
      </c>
      <c r="L164" s="40"/>
      <c r="M164" s="202" t="s">
        <v>1</v>
      </c>
      <c r="N164" s="203" t="s">
        <v>43</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259</v>
      </c>
      <c r="AT164" s="206" t="s">
        <v>164</v>
      </c>
      <c r="AU164" s="206" t="s">
        <v>78</v>
      </c>
      <c r="AY164" s="13" t="s">
        <v>170</v>
      </c>
      <c r="BE164" s="207">
        <f>IF(N164="základní",J164,0)</f>
        <v>0</v>
      </c>
      <c r="BF164" s="207">
        <f>IF(N164="snížená",J164,0)</f>
        <v>0</v>
      </c>
      <c r="BG164" s="207">
        <f>IF(N164="zákl. přenesená",J164,0)</f>
        <v>0</v>
      </c>
      <c r="BH164" s="207">
        <f>IF(N164="sníž. přenesená",J164,0)</f>
        <v>0</v>
      </c>
      <c r="BI164" s="207">
        <f>IF(N164="nulová",J164,0)</f>
        <v>0</v>
      </c>
      <c r="BJ164" s="13" t="s">
        <v>85</v>
      </c>
      <c r="BK164" s="207">
        <f>ROUND(I164*H164,2)</f>
        <v>0</v>
      </c>
      <c r="BL164" s="13" t="s">
        <v>259</v>
      </c>
      <c r="BM164" s="206" t="s">
        <v>1018</v>
      </c>
    </row>
    <row r="165" s="10" customFormat="1">
      <c r="A165" s="10"/>
      <c r="B165" s="213"/>
      <c r="C165" s="214"/>
      <c r="D165" s="208" t="s">
        <v>187</v>
      </c>
      <c r="E165" s="215" t="s">
        <v>1</v>
      </c>
      <c r="F165" s="216" t="s">
        <v>1019</v>
      </c>
      <c r="G165" s="214"/>
      <c r="H165" s="217">
        <v>502.15600000000001</v>
      </c>
      <c r="I165" s="218"/>
      <c r="J165" s="214"/>
      <c r="K165" s="214"/>
      <c r="L165" s="219"/>
      <c r="M165" s="220"/>
      <c r="N165" s="221"/>
      <c r="O165" s="221"/>
      <c r="P165" s="221"/>
      <c r="Q165" s="221"/>
      <c r="R165" s="221"/>
      <c r="S165" s="221"/>
      <c r="T165" s="222"/>
      <c r="U165" s="10"/>
      <c r="V165" s="10"/>
      <c r="W165" s="10"/>
      <c r="X165" s="10"/>
      <c r="Y165" s="10"/>
      <c r="Z165" s="10"/>
      <c r="AA165" s="10"/>
      <c r="AB165" s="10"/>
      <c r="AC165" s="10"/>
      <c r="AD165" s="10"/>
      <c r="AE165" s="10"/>
      <c r="AT165" s="223" t="s">
        <v>187</v>
      </c>
      <c r="AU165" s="223" t="s">
        <v>78</v>
      </c>
      <c r="AV165" s="10" t="s">
        <v>87</v>
      </c>
      <c r="AW165" s="10" t="s">
        <v>34</v>
      </c>
      <c r="AX165" s="10" t="s">
        <v>85</v>
      </c>
      <c r="AY165" s="223" t="s">
        <v>170</v>
      </c>
    </row>
    <row r="166" s="2" customFormat="1" ht="16.5" customHeight="1">
      <c r="A166" s="34"/>
      <c r="B166" s="35"/>
      <c r="C166" s="195" t="s">
        <v>266</v>
      </c>
      <c r="D166" s="195" t="s">
        <v>164</v>
      </c>
      <c r="E166" s="196" t="s">
        <v>263</v>
      </c>
      <c r="F166" s="197" t="s">
        <v>264</v>
      </c>
      <c r="G166" s="198" t="s">
        <v>258</v>
      </c>
      <c r="H166" s="199">
        <v>0.14999999999999999</v>
      </c>
      <c r="I166" s="200"/>
      <c r="J166" s="201">
        <f>ROUND(I166*H166,2)</f>
        <v>0</v>
      </c>
      <c r="K166" s="197" t="s">
        <v>168</v>
      </c>
      <c r="L166" s="40"/>
      <c r="M166" s="202" t="s">
        <v>1</v>
      </c>
      <c r="N166" s="203" t="s">
        <v>43</v>
      </c>
      <c r="O166" s="87"/>
      <c r="P166" s="204">
        <f>O166*H166</f>
        <v>0</v>
      </c>
      <c r="Q166" s="204">
        <v>0</v>
      </c>
      <c r="R166" s="204">
        <f>Q166*H166</f>
        <v>0</v>
      </c>
      <c r="S166" s="204">
        <v>0</v>
      </c>
      <c r="T166" s="205">
        <f>S166*H166</f>
        <v>0</v>
      </c>
      <c r="U166" s="34"/>
      <c r="V166" s="34"/>
      <c r="W166" s="34"/>
      <c r="X166" s="34"/>
      <c r="Y166" s="34"/>
      <c r="Z166" s="34"/>
      <c r="AA166" s="34"/>
      <c r="AB166" s="34"/>
      <c r="AC166" s="34"/>
      <c r="AD166" s="34"/>
      <c r="AE166" s="34"/>
      <c r="AR166" s="206" t="s">
        <v>259</v>
      </c>
      <c r="AT166" s="206" t="s">
        <v>164</v>
      </c>
      <c r="AU166" s="206" t="s">
        <v>78</v>
      </c>
      <c r="AY166" s="13" t="s">
        <v>170</v>
      </c>
      <c r="BE166" s="207">
        <f>IF(N166="základní",J166,0)</f>
        <v>0</v>
      </c>
      <c r="BF166" s="207">
        <f>IF(N166="snížená",J166,0)</f>
        <v>0</v>
      </c>
      <c r="BG166" s="207">
        <f>IF(N166="zákl. přenesená",J166,0)</f>
        <v>0</v>
      </c>
      <c r="BH166" s="207">
        <f>IF(N166="sníž. přenesená",J166,0)</f>
        <v>0</v>
      </c>
      <c r="BI166" s="207">
        <f>IF(N166="nulová",J166,0)</f>
        <v>0</v>
      </c>
      <c r="BJ166" s="13" t="s">
        <v>85</v>
      </c>
      <c r="BK166" s="207">
        <f>ROUND(I166*H166,2)</f>
        <v>0</v>
      </c>
      <c r="BL166" s="13" t="s">
        <v>259</v>
      </c>
      <c r="BM166" s="206" t="s">
        <v>1020</v>
      </c>
    </row>
    <row r="167" s="2" customFormat="1" ht="16.5" customHeight="1">
      <c r="A167" s="34"/>
      <c r="B167" s="35"/>
      <c r="C167" s="195" t="s">
        <v>273</v>
      </c>
      <c r="D167" s="195" t="s">
        <v>164</v>
      </c>
      <c r="E167" s="196" t="s">
        <v>267</v>
      </c>
      <c r="F167" s="197" t="s">
        <v>268</v>
      </c>
      <c r="G167" s="198" t="s">
        <v>214</v>
      </c>
      <c r="H167" s="199">
        <v>37.799999999999997</v>
      </c>
      <c r="I167" s="200"/>
      <c r="J167" s="201">
        <f>ROUND(I167*H167,2)</f>
        <v>0</v>
      </c>
      <c r="K167" s="197" t="s">
        <v>168</v>
      </c>
      <c r="L167" s="40"/>
      <c r="M167" s="202" t="s">
        <v>1</v>
      </c>
      <c r="N167" s="203" t="s">
        <v>43</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169</v>
      </c>
      <c r="AT167" s="206" t="s">
        <v>164</v>
      </c>
      <c r="AU167" s="206" t="s">
        <v>78</v>
      </c>
      <c r="AY167" s="13" t="s">
        <v>170</v>
      </c>
      <c r="BE167" s="207">
        <f>IF(N167="základní",J167,0)</f>
        <v>0</v>
      </c>
      <c r="BF167" s="207">
        <f>IF(N167="snížená",J167,0)</f>
        <v>0</v>
      </c>
      <c r="BG167" s="207">
        <f>IF(N167="zákl. přenesená",J167,0)</f>
        <v>0</v>
      </c>
      <c r="BH167" s="207">
        <f>IF(N167="sníž. přenesená",J167,0)</f>
        <v>0</v>
      </c>
      <c r="BI167" s="207">
        <f>IF(N167="nulová",J167,0)</f>
        <v>0</v>
      </c>
      <c r="BJ167" s="13" t="s">
        <v>85</v>
      </c>
      <c r="BK167" s="207">
        <f>ROUND(I167*H167,2)</f>
        <v>0</v>
      </c>
      <c r="BL167" s="13" t="s">
        <v>169</v>
      </c>
      <c r="BM167" s="206" t="s">
        <v>1021</v>
      </c>
    </row>
    <row r="168" s="2" customFormat="1">
      <c r="A168" s="34"/>
      <c r="B168" s="35"/>
      <c r="C168" s="36"/>
      <c r="D168" s="208" t="s">
        <v>181</v>
      </c>
      <c r="E168" s="36"/>
      <c r="F168" s="209" t="s">
        <v>270</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181</v>
      </c>
      <c r="AU168" s="13" t="s">
        <v>78</v>
      </c>
    </row>
    <row r="169" s="10" customFormat="1">
      <c r="A169" s="10"/>
      <c r="B169" s="213"/>
      <c r="C169" s="214"/>
      <c r="D169" s="208" t="s">
        <v>187</v>
      </c>
      <c r="E169" s="215" t="s">
        <v>1</v>
      </c>
      <c r="F169" s="216" t="s">
        <v>789</v>
      </c>
      <c r="G169" s="214"/>
      <c r="H169" s="217">
        <v>37.799999999999997</v>
      </c>
      <c r="I169" s="218"/>
      <c r="J169" s="214"/>
      <c r="K169" s="214"/>
      <c r="L169" s="219"/>
      <c r="M169" s="220"/>
      <c r="N169" s="221"/>
      <c r="O169" s="221"/>
      <c r="P169" s="221"/>
      <c r="Q169" s="221"/>
      <c r="R169" s="221"/>
      <c r="S169" s="221"/>
      <c r="T169" s="222"/>
      <c r="U169" s="10"/>
      <c r="V169" s="10"/>
      <c r="W169" s="10"/>
      <c r="X169" s="10"/>
      <c r="Y169" s="10"/>
      <c r="Z169" s="10"/>
      <c r="AA169" s="10"/>
      <c r="AB169" s="10"/>
      <c r="AC169" s="10"/>
      <c r="AD169" s="10"/>
      <c r="AE169" s="10"/>
      <c r="AT169" s="223" t="s">
        <v>187</v>
      </c>
      <c r="AU169" s="223" t="s">
        <v>78</v>
      </c>
      <c r="AV169" s="10" t="s">
        <v>87</v>
      </c>
      <c r="AW169" s="10" t="s">
        <v>34</v>
      </c>
      <c r="AX169" s="10" t="s">
        <v>85</v>
      </c>
      <c r="AY169" s="223" t="s">
        <v>170</v>
      </c>
    </row>
    <row r="170" s="2" customFormat="1" ht="24.15" customHeight="1">
      <c r="A170" s="34"/>
      <c r="B170" s="35"/>
      <c r="C170" s="195" t="s">
        <v>279</v>
      </c>
      <c r="D170" s="195" t="s">
        <v>164</v>
      </c>
      <c r="E170" s="196" t="s">
        <v>280</v>
      </c>
      <c r="F170" s="197" t="s">
        <v>281</v>
      </c>
      <c r="G170" s="198" t="s">
        <v>167</v>
      </c>
      <c r="H170" s="199">
        <v>90</v>
      </c>
      <c r="I170" s="200"/>
      <c r="J170" s="201">
        <f>ROUND(I170*H170,2)</f>
        <v>0</v>
      </c>
      <c r="K170" s="197" t="s">
        <v>168</v>
      </c>
      <c r="L170" s="40"/>
      <c r="M170" s="202" t="s">
        <v>1</v>
      </c>
      <c r="N170" s="203" t="s">
        <v>43</v>
      </c>
      <c r="O170" s="87"/>
      <c r="P170" s="204">
        <f>O170*H170</f>
        <v>0</v>
      </c>
      <c r="Q170" s="204">
        <v>0</v>
      </c>
      <c r="R170" s="204">
        <f>Q170*H170</f>
        <v>0</v>
      </c>
      <c r="S170" s="204">
        <v>0</v>
      </c>
      <c r="T170" s="205">
        <f>S170*H170</f>
        <v>0</v>
      </c>
      <c r="U170" s="34"/>
      <c r="V170" s="34"/>
      <c r="W170" s="34"/>
      <c r="X170" s="34"/>
      <c r="Y170" s="34"/>
      <c r="Z170" s="34"/>
      <c r="AA170" s="34"/>
      <c r="AB170" s="34"/>
      <c r="AC170" s="34"/>
      <c r="AD170" s="34"/>
      <c r="AE170" s="34"/>
      <c r="AR170" s="206" t="s">
        <v>169</v>
      </c>
      <c r="AT170" s="206" t="s">
        <v>164</v>
      </c>
      <c r="AU170" s="206" t="s">
        <v>78</v>
      </c>
      <c r="AY170" s="13" t="s">
        <v>170</v>
      </c>
      <c r="BE170" s="207">
        <f>IF(N170="základní",J170,0)</f>
        <v>0</v>
      </c>
      <c r="BF170" s="207">
        <f>IF(N170="snížená",J170,0)</f>
        <v>0</v>
      </c>
      <c r="BG170" s="207">
        <f>IF(N170="zákl. přenesená",J170,0)</f>
        <v>0</v>
      </c>
      <c r="BH170" s="207">
        <f>IF(N170="sníž. přenesená",J170,0)</f>
        <v>0</v>
      </c>
      <c r="BI170" s="207">
        <f>IF(N170="nulová",J170,0)</f>
        <v>0</v>
      </c>
      <c r="BJ170" s="13" t="s">
        <v>85</v>
      </c>
      <c r="BK170" s="207">
        <f>ROUND(I170*H170,2)</f>
        <v>0</v>
      </c>
      <c r="BL170" s="13" t="s">
        <v>169</v>
      </c>
      <c r="BM170" s="206" t="s">
        <v>1022</v>
      </c>
    </row>
    <row r="171" s="2" customFormat="1">
      <c r="A171" s="34"/>
      <c r="B171" s="35"/>
      <c r="C171" s="36"/>
      <c r="D171" s="208" t="s">
        <v>172</v>
      </c>
      <c r="E171" s="36"/>
      <c r="F171" s="209" t="s">
        <v>283</v>
      </c>
      <c r="G171" s="36"/>
      <c r="H171" s="36"/>
      <c r="I171" s="210"/>
      <c r="J171" s="36"/>
      <c r="K171" s="36"/>
      <c r="L171" s="40"/>
      <c r="M171" s="211"/>
      <c r="N171" s="212"/>
      <c r="O171" s="87"/>
      <c r="P171" s="87"/>
      <c r="Q171" s="87"/>
      <c r="R171" s="87"/>
      <c r="S171" s="87"/>
      <c r="T171" s="88"/>
      <c r="U171" s="34"/>
      <c r="V171" s="34"/>
      <c r="W171" s="34"/>
      <c r="X171" s="34"/>
      <c r="Y171" s="34"/>
      <c r="Z171" s="34"/>
      <c r="AA171" s="34"/>
      <c r="AB171" s="34"/>
      <c r="AC171" s="34"/>
      <c r="AD171" s="34"/>
      <c r="AE171" s="34"/>
      <c r="AT171" s="13" t="s">
        <v>172</v>
      </c>
      <c r="AU171" s="13" t="s">
        <v>78</v>
      </c>
    </row>
    <row r="172" s="2" customFormat="1" ht="16.5" customHeight="1">
      <c r="A172" s="34"/>
      <c r="B172" s="35"/>
      <c r="C172" s="195" t="s">
        <v>284</v>
      </c>
      <c r="D172" s="195" t="s">
        <v>164</v>
      </c>
      <c r="E172" s="196" t="s">
        <v>285</v>
      </c>
      <c r="F172" s="197" t="s">
        <v>286</v>
      </c>
      <c r="G172" s="198" t="s">
        <v>214</v>
      </c>
      <c r="H172" s="199">
        <v>69.867000000000004</v>
      </c>
      <c r="I172" s="200"/>
      <c r="J172" s="201">
        <f>ROUND(I172*H172,2)</f>
        <v>0</v>
      </c>
      <c r="K172" s="197" t="s">
        <v>168</v>
      </c>
      <c r="L172" s="40"/>
      <c r="M172" s="202" t="s">
        <v>1</v>
      </c>
      <c r="N172" s="203" t="s">
        <v>43</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169</v>
      </c>
      <c r="AT172" s="206" t="s">
        <v>164</v>
      </c>
      <c r="AU172" s="206" t="s">
        <v>78</v>
      </c>
      <c r="AY172" s="13" t="s">
        <v>170</v>
      </c>
      <c r="BE172" s="207">
        <f>IF(N172="základní",J172,0)</f>
        <v>0</v>
      </c>
      <c r="BF172" s="207">
        <f>IF(N172="snížená",J172,0)</f>
        <v>0</v>
      </c>
      <c r="BG172" s="207">
        <f>IF(N172="zákl. přenesená",J172,0)</f>
        <v>0</v>
      </c>
      <c r="BH172" s="207">
        <f>IF(N172="sníž. přenesená",J172,0)</f>
        <v>0</v>
      </c>
      <c r="BI172" s="207">
        <f>IF(N172="nulová",J172,0)</f>
        <v>0</v>
      </c>
      <c r="BJ172" s="13" t="s">
        <v>85</v>
      </c>
      <c r="BK172" s="207">
        <f>ROUND(I172*H172,2)</f>
        <v>0</v>
      </c>
      <c r="BL172" s="13" t="s">
        <v>169</v>
      </c>
      <c r="BM172" s="206" t="s">
        <v>1023</v>
      </c>
    </row>
    <row r="173" s="2" customFormat="1">
      <c r="A173" s="34"/>
      <c r="B173" s="35"/>
      <c r="C173" s="36"/>
      <c r="D173" s="208" t="s">
        <v>172</v>
      </c>
      <c r="E173" s="36"/>
      <c r="F173" s="209" t="s">
        <v>1024</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172</v>
      </c>
      <c r="AU173" s="13" t="s">
        <v>78</v>
      </c>
    </row>
    <row r="174" s="10" customFormat="1">
      <c r="A174" s="10"/>
      <c r="B174" s="213"/>
      <c r="C174" s="214"/>
      <c r="D174" s="208" t="s">
        <v>187</v>
      </c>
      <c r="E174" s="215" t="s">
        <v>1</v>
      </c>
      <c r="F174" s="216" t="s">
        <v>1025</v>
      </c>
      <c r="G174" s="214"/>
      <c r="H174" s="217">
        <v>69.867000000000004</v>
      </c>
      <c r="I174" s="218"/>
      <c r="J174" s="214"/>
      <c r="K174" s="214"/>
      <c r="L174" s="219"/>
      <c r="M174" s="220"/>
      <c r="N174" s="221"/>
      <c r="O174" s="221"/>
      <c r="P174" s="221"/>
      <c r="Q174" s="221"/>
      <c r="R174" s="221"/>
      <c r="S174" s="221"/>
      <c r="T174" s="222"/>
      <c r="U174" s="10"/>
      <c r="V174" s="10"/>
      <c r="W174" s="10"/>
      <c r="X174" s="10"/>
      <c r="Y174" s="10"/>
      <c r="Z174" s="10"/>
      <c r="AA174" s="10"/>
      <c r="AB174" s="10"/>
      <c r="AC174" s="10"/>
      <c r="AD174" s="10"/>
      <c r="AE174" s="10"/>
      <c r="AT174" s="223" t="s">
        <v>187</v>
      </c>
      <c r="AU174" s="223" t="s">
        <v>78</v>
      </c>
      <c r="AV174" s="10" t="s">
        <v>87</v>
      </c>
      <c r="AW174" s="10" t="s">
        <v>34</v>
      </c>
      <c r="AX174" s="10" t="s">
        <v>85</v>
      </c>
      <c r="AY174" s="223" t="s">
        <v>170</v>
      </c>
    </row>
    <row r="175" s="2" customFormat="1" ht="16.5" customHeight="1">
      <c r="A175" s="34"/>
      <c r="B175" s="35"/>
      <c r="C175" s="195" t="s">
        <v>7</v>
      </c>
      <c r="D175" s="195" t="s">
        <v>164</v>
      </c>
      <c r="E175" s="196" t="s">
        <v>794</v>
      </c>
      <c r="F175" s="197" t="s">
        <v>795</v>
      </c>
      <c r="G175" s="198" t="s">
        <v>214</v>
      </c>
      <c r="H175" s="199">
        <v>69.909000000000006</v>
      </c>
      <c r="I175" s="200"/>
      <c r="J175" s="201">
        <f>ROUND(I175*H175,2)</f>
        <v>0</v>
      </c>
      <c r="K175" s="197" t="s">
        <v>168</v>
      </c>
      <c r="L175" s="40"/>
      <c r="M175" s="202" t="s">
        <v>1</v>
      </c>
      <c r="N175" s="203" t="s">
        <v>43</v>
      </c>
      <c r="O175" s="87"/>
      <c r="P175" s="204">
        <f>O175*H175</f>
        <v>0</v>
      </c>
      <c r="Q175" s="204">
        <v>0</v>
      </c>
      <c r="R175" s="204">
        <f>Q175*H175</f>
        <v>0</v>
      </c>
      <c r="S175" s="204">
        <v>0</v>
      </c>
      <c r="T175" s="205">
        <f>S175*H175</f>
        <v>0</v>
      </c>
      <c r="U175" s="34"/>
      <c r="V175" s="34"/>
      <c r="W175" s="34"/>
      <c r="X175" s="34"/>
      <c r="Y175" s="34"/>
      <c r="Z175" s="34"/>
      <c r="AA175" s="34"/>
      <c r="AB175" s="34"/>
      <c r="AC175" s="34"/>
      <c r="AD175" s="34"/>
      <c r="AE175" s="34"/>
      <c r="AR175" s="206" t="s">
        <v>169</v>
      </c>
      <c r="AT175" s="206" t="s">
        <v>164</v>
      </c>
      <c r="AU175" s="206" t="s">
        <v>78</v>
      </c>
      <c r="AY175" s="13" t="s">
        <v>170</v>
      </c>
      <c r="BE175" s="207">
        <f>IF(N175="základní",J175,0)</f>
        <v>0</v>
      </c>
      <c r="BF175" s="207">
        <f>IF(N175="snížená",J175,0)</f>
        <v>0</v>
      </c>
      <c r="BG175" s="207">
        <f>IF(N175="zákl. přenesená",J175,0)</f>
        <v>0</v>
      </c>
      <c r="BH175" s="207">
        <f>IF(N175="sníž. přenesená",J175,0)</f>
        <v>0</v>
      </c>
      <c r="BI175" s="207">
        <f>IF(N175="nulová",J175,0)</f>
        <v>0</v>
      </c>
      <c r="BJ175" s="13" t="s">
        <v>85</v>
      </c>
      <c r="BK175" s="207">
        <f>ROUND(I175*H175,2)</f>
        <v>0</v>
      </c>
      <c r="BL175" s="13" t="s">
        <v>169</v>
      </c>
      <c r="BM175" s="206" t="s">
        <v>1026</v>
      </c>
    </row>
    <row r="176" s="2" customFormat="1">
      <c r="A176" s="34"/>
      <c r="B176" s="35"/>
      <c r="C176" s="36"/>
      <c r="D176" s="208" t="s">
        <v>181</v>
      </c>
      <c r="E176" s="36"/>
      <c r="F176" s="209" t="s">
        <v>797</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181</v>
      </c>
      <c r="AU176" s="13" t="s">
        <v>78</v>
      </c>
    </row>
    <row r="177" s="2" customFormat="1">
      <c r="A177" s="34"/>
      <c r="B177" s="35"/>
      <c r="C177" s="36"/>
      <c r="D177" s="208" t="s">
        <v>172</v>
      </c>
      <c r="E177" s="36"/>
      <c r="F177" s="209" t="s">
        <v>1027</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172</v>
      </c>
      <c r="AU177" s="13" t="s">
        <v>78</v>
      </c>
    </row>
    <row r="178" s="10" customFormat="1">
      <c r="A178" s="10"/>
      <c r="B178" s="213"/>
      <c r="C178" s="214"/>
      <c r="D178" s="208" t="s">
        <v>187</v>
      </c>
      <c r="E178" s="215" t="s">
        <v>1</v>
      </c>
      <c r="F178" s="216" t="s">
        <v>1028</v>
      </c>
      <c r="G178" s="214"/>
      <c r="H178" s="217">
        <v>69.909000000000006</v>
      </c>
      <c r="I178" s="218"/>
      <c r="J178" s="214"/>
      <c r="K178" s="214"/>
      <c r="L178" s="219"/>
      <c r="M178" s="220"/>
      <c r="N178" s="221"/>
      <c r="O178" s="221"/>
      <c r="P178" s="221"/>
      <c r="Q178" s="221"/>
      <c r="R178" s="221"/>
      <c r="S178" s="221"/>
      <c r="T178" s="222"/>
      <c r="U178" s="10"/>
      <c r="V178" s="10"/>
      <c r="W178" s="10"/>
      <c r="X178" s="10"/>
      <c r="Y178" s="10"/>
      <c r="Z178" s="10"/>
      <c r="AA178" s="10"/>
      <c r="AB178" s="10"/>
      <c r="AC178" s="10"/>
      <c r="AD178" s="10"/>
      <c r="AE178" s="10"/>
      <c r="AT178" s="223" t="s">
        <v>187</v>
      </c>
      <c r="AU178" s="223" t="s">
        <v>78</v>
      </c>
      <c r="AV178" s="10" t="s">
        <v>87</v>
      </c>
      <c r="AW178" s="10" t="s">
        <v>34</v>
      </c>
      <c r="AX178" s="10" t="s">
        <v>85</v>
      </c>
      <c r="AY178" s="223" t="s">
        <v>170</v>
      </c>
    </row>
    <row r="179" s="2" customFormat="1" ht="24.15" customHeight="1">
      <c r="A179" s="34"/>
      <c r="B179" s="35"/>
      <c r="C179" s="195" t="s">
        <v>294</v>
      </c>
      <c r="D179" s="195" t="s">
        <v>164</v>
      </c>
      <c r="E179" s="196" t="s">
        <v>290</v>
      </c>
      <c r="F179" s="197" t="s">
        <v>291</v>
      </c>
      <c r="G179" s="198" t="s">
        <v>214</v>
      </c>
      <c r="H179" s="199">
        <v>7.8600000000000003</v>
      </c>
      <c r="I179" s="200"/>
      <c r="J179" s="201">
        <f>ROUND(I179*H179,2)</f>
        <v>0</v>
      </c>
      <c r="K179" s="197" t="s">
        <v>168</v>
      </c>
      <c r="L179" s="40"/>
      <c r="M179" s="202" t="s">
        <v>1</v>
      </c>
      <c r="N179" s="203" t="s">
        <v>43</v>
      </c>
      <c r="O179" s="87"/>
      <c r="P179" s="204">
        <f>O179*H179</f>
        <v>0</v>
      </c>
      <c r="Q179" s="204">
        <v>0</v>
      </c>
      <c r="R179" s="204">
        <f>Q179*H179</f>
        <v>0</v>
      </c>
      <c r="S179" s="204">
        <v>0</v>
      </c>
      <c r="T179" s="205">
        <f>S179*H179</f>
        <v>0</v>
      </c>
      <c r="U179" s="34"/>
      <c r="V179" s="34"/>
      <c r="W179" s="34"/>
      <c r="X179" s="34"/>
      <c r="Y179" s="34"/>
      <c r="Z179" s="34"/>
      <c r="AA179" s="34"/>
      <c r="AB179" s="34"/>
      <c r="AC179" s="34"/>
      <c r="AD179" s="34"/>
      <c r="AE179" s="34"/>
      <c r="AR179" s="206" t="s">
        <v>169</v>
      </c>
      <c r="AT179" s="206" t="s">
        <v>164</v>
      </c>
      <c r="AU179" s="206" t="s">
        <v>78</v>
      </c>
      <c r="AY179" s="13" t="s">
        <v>170</v>
      </c>
      <c r="BE179" s="207">
        <f>IF(N179="základní",J179,0)</f>
        <v>0</v>
      </c>
      <c r="BF179" s="207">
        <f>IF(N179="snížená",J179,0)</f>
        <v>0</v>
      </c>
      <c r="BG179" s="207">
        <f>IF(N179="zákl. přenesená",J179,0)</f>
        <v>0</v>
      </c>
      <c r="BH179" s="207">
        <f>IF(N179="sníž. přenesená",J179,0)</f>
        <v>0</v>
      </c>
      <c r="BI179" s="207">
        <f>IF(N179="nulová",J179,0)</f>
        <v>0</v>
      </c>
      <c r="BJ179" s="13" t="s">
        <v>85</v>
      </c>
      <c r="BK179" s="207">
        <f>ROUND(I179*H179,2)</f>
        <v>0</v>
      </c>
      <c r="BL179" s="13" t="s">
        <v>169</v>
      </c>
      <c r="BM179" s="206" t="s">
        <v>1029</v>
      </c>
    </row>
    <row r="180" s="2" customFormat="1">
      <c r="A180" s="34"/>
      <c r="B180" s="35"/>
      <c r="C180" s="36"/>
      <c r="D180" s="208" t="s">
        <v>172</v>
      </c>
      <c r="E180" s="36"/>
      <c r="F180" s="209" t="s">
        <v>1030</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172</v>
      </c>
      <c r="AU180" s="13" t="s">
        <v>78</v>
      </c>
    </row>
    <row r="181" s="10" customFormat="1">
      <c r="A181" s="10"/>
      <c r="B181" s="213"/>
      <c r="C181" s="214"/>
      <c r="D181" s="208" t="s">
        <v>187</v>
      </c>
      <c r="E181" s="215" t="s">
        <v>1</v>
      </c>
      <c r="F181" s="216" t="s">
        <v>1031</v>
      </c>
      <c r="G181" s="214"/>
      <c r="H181" s="217">
        <v>7.8600000000000003</v>
      </c>
      <c r="I181" s="218"/>
      <c r="J181" s="214"/>
      <c r="K181" s="214"/>
      <c r="L181" s="219"/>
      <c r="M181" s="220"/>
      <c r="N181" s="221"/>
      <c r="O181" s="221"/>
      <c r="P181" s="221"/>
      <c r="Q181" s="221"/>
      <c r="R181" s="221"/>
      <c r="S181" s="221"/>
      <c r="T181" s="222"/>
      <c r="U181" s="10"/>
      <c r="V181" s="10"/>
      <c r="W181" s="10"/>
      <c r="X181" s="10"/>
      <c r="Y181" s="10"/>
      <c r="Z181" s="10"/>
      <c r="AA181" s="10"/>
      <c r="AB181" s="10"/>
      <c r="AC181" s="10"/>
      <c r="AD181" s="10"/>
      <c r="AE181" s="10"/>
      <c r="AT181" s="223" t="s">
        <v>187</v>
      </c>
      <c r="AU181" s="223" t="s">
        <v>78</v>
      </c>
      <c r="AV181" s="10" t="s">
        <v>87</v>
      </c>
      <c r="AW181" s="10" t="s">
        <v>34</v>
      </c>
      <c r="AX181" s="10" t="s">
        <v>85</v>
      </c>
      <c r="AY181" s="223" t="s">
        <v>170</v>
      </c>
    </row>
    <row r="182" s="2" customFormat="1" ht="24.15" customHeight="1">
      <c r="A182" s="34"/>
      <c r="B182" s="35"/>
      <c r="C182" s="195" t="s">
        <v>299</v>
      </c>
      <c r="D182" s="195" t="s">
        <v>164</v>
      </c>
      <c r="E182" s="196" t="s">
        <v>800</v>
      </c>
      <c r="F182" s="197" t="s">
        <v>801</v>
      </c>
      <c r="G182" s="198" t="s">
        <v>214</v>
      </c>
      <c r="H182" s="199">
        <v>23.82</v>
      </c>
      <c r="I182" s="200"/>
      <c r="J182" s="201">
        <f>ROUND(I182*H182,2)</f>
        <v>0</v>
      </c>
      <c r="K182" s="197" t="s">
        <v>168</v>
      </c>
      <c r="L182" s="40"/>
      <c r="M182" s="202" t="s">
        <v>1</v>
      </c>
      <c r="N182" s="203" t="s">
        <v>43</v>
      </c>
      <c r="O182" s="87"/>
      <c r="P182" s="204">
        <f>O182*H182</f>
        <v>0</v>
      </c>
      <c r="Q182" s="204">
        <v>0</v>
      </c>
      <c r="R182" s="204">
        <f>Q182*H182</f>
        <v>0</v>
      </c>
      <c r="S182" s="204">
        <v>0</v>
      </c>
      <c r="T182" s="205">
        <f>S182*H182</f>
        <v>0</v>
      </c>
      <c r="U182" s="34"/>
      <c r="V182" s="34"/>
      <c r="W182" s="34"/>
      <c r="X182" s="34"/>
      <c r="Y182" s="34"/>
      <c r="Z182" s="34"/>
      <c r="AA182" s="34"/>
      <c r="AB182" s="34"/>
      <c r="AC182" s="34"/>
      <c r="AD182" s="34"/>
      <c r="AE182" s="34"/>
      <c r="AR182" s="206" t="s">
        <v>169</v>
      </c>
      <c r="AT182" s="206" t="s">
        <v>164</v>
      </c>
      <c r="AU182" s="206" t="s">
        <v>78</v>
      </c>
      <c r="AY182" s="13" t="s">
        <v>170</v>
      </c>
      <c r="BE182" s="207">
        <f>IF(N182="základní",J182,0)</f>
        <v>0</v>
      </c>
      <c r="BF182" s="207">
        <f>IF(N182="snížená",J182,0)</f>
        <v>0</v>
      </c>
      <c r="BG182" s="207">
        <f>IF(N182="zákl. přenesená",J182,0)</f>
        <v>0</v>
      </c>
      <c r="BH182" s="207">
        <f>IF(N182="sníž. přenesená",J182,0)</f>
        <v>0</v>
      </c>
      <c r="BI182" s="207">
        <f>IF(N182="nulová",J182,0)</f>
        <v>0</v>
      </c>
      <c r="BJ182" s="13" t="s">
        <v>85</v>
      </c>
      <c r="BK182" s="207">
        <f>ROUND(I182*H182,2)</f>
        <v>0</v>
      </c>
      <c r="BL182" s="13" t="s">
        <v>169</v>
      </c>
      <c r="BM182" s="206" t="s">
        <v>1032</v>
      </c>
    </row>
    <row r="183" s="2" customFormat="1">
      <c r="A183" s="34"/>
      <c r="B183" s="35"/>
      <c r="C183" s="36"/>
      <c r="D183" s="208" t="s">
        <v>181</v>
      </c>
      <c r="E183" s="36"/>
      <c r="F183" s="209" t="s">
        <v>803</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181</v>
      </c>
      <c r="AU183" s="13" t="s">
        <v>78</v>
      </c>
    </row>
    <row r="184" s="2" customFormat="1">
      <c r="A184" s="34"/>
      <c r="B184" s="35"/>
      <c r="C184" s="36"/>
      <c r="D184" s="208" t="s">
        <v>172</v>
      </c>
      <c r="E184" s="36"/>
      <c r="F184" s="209" t="s">
        <v>1033</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172</v>
      </c>
      <c r="AU184" s="13" t="s">
        <v>78</v>
      </c>
    </row>
    <row r="185" s="10" customFormat="1">
      <c r="A185" s="10"/>
      <c r="B185" s="213"/>
      <c r="C185" s="214"/>
      <c r="D185" s="208" t="s">
        <v>187</v>
      </c>
      <c r="E185" s="215" t="s">
        <v>1</v>
      </c>
      <c r="F185" s="216" t="s">
        <v>1034</v>
      </c>
      <c r="G185" s="214"/>
      <c r="H185" s="217">
        <v>23.82</v>
      </c>
      <c r="I185" s="218"/>
      <c r="J185" s="214"/>
      <c r="K185" s="214"/>
      <c r="L185" s="219"/>
      <c r="M185" s="220"/>
      <c r="N185" s="221"/>
      <c r="O185" s="221"/>
      <c r="P185" s="221"/>
      <c r="Q185" s="221"/>
      <c r="R185" s="221"/>
      <c r="S185" s="221"/>
      <c r="T185" s="222"/>
      <c r="U185" s="10"/>
      <c r="V185" s="10"/>
      <c r="W185" s="10"/>
      <c r="X185" s="10"/>
      <c r="Y185" s="10"/>
      <c r="Z185" s="10"/>
      <c r="AA185" s="10"/>
      <c r="AB185" s="10"/>
      <c r="AC185" s="10"/>
      <c r="AD185" s="10"/>
      <c r="AE185" s="10"/>
      <c r="AT185" s="223" t="s">
        <v>187</v>
      </c>
      <c r="AU185" s="223" t="s">
        <v>78</v>
      </c>
      <c r="AV185" s="10" t="s">
        <v>87</v>
      </c>
      <c r="AW185" s="10" t="s">
        <v>34</v>
      </c>
      <c r="AX185" s="10" t="s">
        <v>85</v>
      </c>
      <c r="AY185" s="223" t="s">
        <v>170</v>
      </c>
    </row>
    <row r="186" s="2" customFormat="1" ht="21.75" customHeight="1">
      <c r="A186" s="34"/>
      <c r="B186" s="35"/>
      <c r="C186" s="195" t="s">
        <v>625</v>
      </c>
      <c r="D186" s="195" t="s">
        <v>164</v>
      </c>
      <c r="E186" s="196" t="s">
        <v>304</v>
      </c>
      <c r="F186" s="197" t="s">
        <v>305</v>
      </c>
      <c r="G186" s="198" t="s">
        <v>167</v>
      </c>
      <c r="H186" s="199">
        <v>15</v>
      </c>
      <c r="I186" s="200"/>
      <c r="J186" s="201">
        <f>ROUND(I186*H186,2)</f>
        <v>0</v>
      </c>
      <c r="K186" s="197" t="s">
        <v>168</v>
      </c>
      <c r="L186" s="40"/>
      <c r="M186" s="202" t="s">
        <v>1</v>
      </c>
      <c r="N186" s="203" t="s">
        <v>43</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259</v>
      </c>
      <c r="AT186" s="206" t="s">
        <v>164</v>
      </c>
      <c r="AU186" s="206" t="s">
        <v>78</v>
      </c>
      <c r="AY186" s="13" t="s">
        <v>170</v>
      </c>
      <c r="BE186" s="207">
        <f>IF(N186="základní",J186,0)</f>
        <v>0</v>
      </c>
      <c r="BF186" s="207">
        <f>IF(N186="snížená",J186,0)</f>
        <v>0</v>
      </c>
      <c r="BG186" s="207">
        <f>IF(N186="zákl. přenesená",J186,0)</f>
        <v>0</v>
      </c>
      <c r="BH186" s="207">
        <f>IF(N186="sníž. přenesená",J186,0)</f>
        <v>0</v>
      </c>
      <c r="BI186" s="207">
        <f>IF(N186="nulová",J186,0)</f>
        <v>0</v>
      </c>
      <c r="BJ186" s="13" t="s">
        <v>85</v>
      </c>
      <c r="BK186" s="207">
        <f>ROUND(I186*H186,2)</f>
        <v>0</v>
      </c>
      <c r="BL186" s="13" t="s">
        <v>259</v>
      </c>
      <c r="BM186" s="206" t="s">
        <v>1035</v>
      </c>
    </row>
    <row r="187" s="10" customFormat="1">
      <c r="A187" s="10"/>
      <c r="B187" s="213"/>
      <c r="C187" s="214"/>
      <c r="D187" s="208" t="s">
        <v>187</v>
      </c>
      <c r="E187" s="215" t="s">
        <v>1</v>
      </c>
      <c r="F187" s="216" t="s">
        <v>307</v>
      </c>
      <c r="G187" s="214"/>
      <c r="H187" s="217">
        <v>15</v>
      </c>
      <c r="I187" s="218"/>
      <c r="J187" s="214"/>
      <c r="K187" s="214"/>
      <c r="L187" s="219"/>
      <c r="M187" s="220"/>
      <c r="N187" s="221"/>
      <c r="O187" s="221"/>
      <c r="P187" s="221"/>
      <c r="Q187" s="221"/>
      <c r="R187" s="221"/>
      <c r="S187" s="221"/>
      <c r="T187" s="222"/>
      <c r="U187" s="10"/>
      <c r="V187" s="10"/>
      <c r="W187" s="10"/>
      <c r="X187" s="10"/>
      <c r="Y187" s="10"/>
      <c r="Z187" s="10"/>
      <c r="AA187" s="10"/>
      <c r="AB187" s="10"/>
      <c r="AC187" s="10"/>
      <c r="AD187" s="10"/>
      <c r="AE187" s="10"/>
      <c r="AT187" s="223" t="s">
        <v>187</v>
      </c>
      <c r="AU187" s="223" t="s">
        <v>78</v>
      </c>
      <c r="AV187" s="10" t="s">
        <v>87</v>
      </c>
      <c r="AW187" s="10" t="s">
        <v>34</v>
      </c>
      <c r="AX187" s="10" t="s">
        <v>85</v>
      </c>
      <c r="AY187" s="223" t="s">
        <v>170</v>
      </c>
    </row>
    <row r="188" s="2" customFormat="1" ht="21.75" customHeight="1">
      <c r="A188" s="34"/>
      <c r="B188" s="35"/>
      <c r="C188" s="195" t="s">
        <v>303</v>
      </c>
      <c r="D188" s="195" t="s">
        <v>164</v>
      </c>
      <c r="E188" s="196" t="s">
        <v>309</v>
      </c>
      <c r="F188" s="197" t="s">
        <v>310</v>
      </c>
      <c r="G188" s="198" t="s">
        <v>167</v>
      </c>
      <c r="H188" s="199">
        <v>42</v>
      </c>
      <c r="I188" s="200"/>
      <c r="J188" s="201">
        <f>ROUND(I188*H188,2)</f>
        <v>0</v>
      </c>
      <c r="K188" s="197" t="s">
        <v>168</v>
      </c>
      <c r="L188" s="40"/>
      <c r="M188" s="202" t="s">
        <v>1</v>
      </c>
      <c r="N188" s="203" t="s">
        <v>43</v>
      </c>
      <c r="O188" s="87"/>
      <c r="P188" s="204">
        <f>O188*H188</f>
        <v>0</v>
      </c>
      <c r="Q188" s="204">
        <v>0</v>
      </c>
      <c r="R188" s="204">
        <f>Q188*H188</f>
        <v>0</v>
      </c>
      <c r="S188" s="204">
        <v>0</v>
      </c>
      <c r="T188" s="205">
        <f>S188*H188</f>
        <v>0</v>
      </c>
      <c r="U188" s="34"/>
      <c r="V188" s="34"/>
      <c r="W188" s="34"/>
      <c r="X188" s="34"/>
      <c r="Y188" s="34"/>
      <c r="Z188" s="34"/>
      <c r="AA188" s="34"/>
      <c r="AB188" s="34"/>
      <c r="AC188" s="34"/>
      <c r="AD188" s="34"/>
      <c r="AE188" s="34"/>
      <c r="AR188" s="206" t="s">
        <v>169</v>
      </c>
      <c r="AT188" s="206" t="s">
        <v>164</v>
      </c>
      <c r="AU188" s="206" t="s">
        <v>78</v>
      </c>
      <c r="AY188" s="13" t="s">
        <v>170</v>
      </c>
      <c r="BE188" s="207">
        <f>IF(N188="základní",J188,0)</f>
        <v>0</v>
      </c>
      <c r="BF188" s="207">
        <f>IF(N188="snížená",J188,0)</f>
        <v>0</v>
      </c>
      <c r="BG188" s="207">
        <f>IF(N188="zákl. přenesená",J188,0)</f>
        <v>0</v>
      </c>
      <c r="BH188" s="207">
        <f>IF(N188="sníž. přenesená",J188,0)</f>
        <v>0</v>
      </c>
      <c r="BI188" s="207">
        <f>IF(N188="nulová",J188,0)</f>
        <v>0</v>
      </c>
      <c r="BJ188" s="13" t="s">
        <v>85</v>
      </c>
      <c r="BK188" s="207">
        <f>ROUND(I188*H188,2)</f>
        <v>0</v>
      </c>
      <c r="BL188" s="13" t="s">
        <v>169</v>
      </c>
      <c r="BM188" s="206" t="s">
        <v>1036</v>
      </c>
    </row>
    <row r="189" s="2" customFormat="1">
      <c r="A189" s="34"/>
      <c r="B189" s="35"/>
      <c r="C189" s="36"/>
      <c r="D189" s="208" t="s">
        <v>181</v>
      </c>
      <c r="E189" s="36"/>
      <c r="F189" s="209" t="s">
        <v>312</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181</v>
      </c>
      <c r="AU189" s="13" t="s">
        <v>78</v>
      </c>
    </row>
    <row r="190" s="10" customFormat="1">
      <c r="A190" s="10"/>
      <c r="B190" s="213"/>
      <c r="C190" s="214"/>
      <c r="D190" s="208" t="s">
        <v>187</v>
      </c>
      <c r="E190" s="215" t="s">
        <v>1</v>
      </c>
      <c r="F190" s="216" t="s">
        <v>1037</v>
      </c>
      <c r="G190" s="214"/>
      <c r="H190" s="217">
        <v>42</v>
      </c>
      <c r="I190" s="218"/>
      <c r="J190" s="214"/>
      <c r="K190" s="214"/>
      <c r="L190" s="219"/>
      <c r="M190" s="220"/>
      <c r="N190" s="221"/>
      <c r="O190" s="221"/>
      <c r="P190" s="221"/>
      <c r="Q190" s="221"/>
      <c r="R190" s="221"/>
      <c r="S190" s="221"/>
      <c r="T190" s="222"/>
      <c r="U190" s="10"/>
      <c r="V190" s="10"/>
      <c r="W190" s="10"/>
      <c r="X190" s="10"/>
      <c r="Y190" s="10"/>
      <c r="Z190" s="10"/>
      <c r="AA190" s="10"/>
      <c r="AB190" s="10"/>
      <c r="AC190" s="10"/>
      <c r="AD190" s="10"/>
      <c r="AE190" s="10"/>
      <c r="AT190" s="223" t="s">
        <v>187</v>
      </c>
      <c r="AU190" s="223" t="s">
        <v>78</v>
      </c>
      <c r="AV190" s="10" t="s">
        <v>87</v>
      </c>
      <c r="AW190" s="10" t="s">
        <v>34</v>
      </c>
      <c r="AX190" s="10" t="s">
        <v>85</v>
      </c>
      <c r="AY190" s="223" t="s">
        <v>170</v>
      </c>
    </row>
    <row r="191" s="2" customFormat="1" ht="33" customHeight="1">
      <c r="A191" s="34"/>
      <c r="B191" s="35"/>
      <c r="C191" s="195" t="s">
        <v>308</v>
      </c>
      <c r="D191" s="195" t="s">
        <v>164</v>
      </c>
      <c r="E191" s="196" t="s">
        <v>316</v>
      </c>
      <c r="F191" s="197" t="s">
        <v>317</v>
      </c>
      <c r="G191" s="198" t="s">
        <v>167</v>
      </c>
      <c r="H191" s="199">
        <v>2</v>
      </c>
      <c r="I191" s="200"/>
      <c r="J191" s="201">
        <f>ROUND(I191*H191,2)</f>
        <v>0</v>
      </c>
      <c r="K191" s="197" t="s">
        <v>168</v>
      </c>
      <c r="L191" s="40"/>
      <c r="M191" s="202" t="s">
        <v>1</v>
      </c>
      <c r="N191" s="203" t="s">
        <v>43</v>
      </c>
      <c r="O191" s="87"/>
      <c r="P191" s="204">
        <f>O191*H191</f>
        <v>0</v>
      </c>
      <c r="Q191" s="204">
        <v>0</v>
      </c>
      <c r="R191" s="204">
        <f>Q191*H191</f>
        <v>0</v>
      </c>
      <c r="S191" s="204">
        <v>0</v>
      </c>
      <c r="T191" s="205">
        <f>S191*H191</f>
        <v>0</v>
      </c>
      <c r="U191" s="34"/>
      <c r="V191" s="34"/>
      <c r="W191" s="34"/>
      <c r="X191" s="34"/>
      <c r="Y191" s="34"/>
      <c r="Z191" s="34"/>
      <c r="AA191" s="34"/>
      <c r="AB191" s="34"/>
      <c r="AC191" s="34"/>
      <c r="AD191" s="34"/>
      <c r="AE191" s="34"/>
      <c r="AR191" s="206" t="s">
        <v>169</v>
      </c>
      <c r="AT191" s="206" t="s">
        <v>164</v>
      </c>
      <c r="AU191" s="206" t="s">
        <v>78</v>
      </c>
      <c r="AY191" s="13" t="s">
        <v>170</v>
      </c>
      <c r="BE191" s="207">
        <f>IF(N191="základní",J191,0)</f>
        <v>0</v>
      </c>
      <c r="BF191" s="207">
        <f>IF(N191="snížená",J191,0)</f>
        <v>0</v>
      </c>
      <c r="BG191" s="207">
        <f>IF(N191="zákl. přenesená",J191,0)</f>
        <v>0</v>
      </c>
      <c r="BH191" s="207">
        <f>IF(N191="sníž. přenesená",J191,0)</f>
        <v>0</v>
      </c>
      <c r="BI191" s="207">
        <f>IF(N191="nulová",J191,0)</f>
        <v>0</v>
      </c>
      <c r="BJ191" s="13" t="s">
        <v>85</v>
      </c>
      <c r="BK191" s="207">
        <f>ROUND(I191*H191,2)</f>
        <v>0</v>
      </c>
      <c r="BL191" s="13" t="s">
        <v>169</v>
      </c>
      <c r="BM191" s="206" t="s">
        <v>1038</v>
      </c>
    </row>
    <row r="192" s="2" customFormat="1">
      <c r="A192" s="34"/>
      <c r="B192" s="35"/>
      <c r="C192" s="36"/>
      <c r="D192" s="208" t="s">
        <v>181</v>
      </c>
      <c r="E192" s="36"/>
      <c r="F192" s="209" t="s">
        <v>320</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181</v>
      </c>
      <c r="AU192" s="13" t="s">
        <v>78</v>
      </c>
    </row>
    <row r="193" s="2" customFormat="1">
      <c r="A193" s="34"/>
      <c r="B193" s="35"/>
      <c r="C193" s="36"/>
      <c r="D193" s="208" t="s">
        <v>172</v>
      </c>
      <c r="E193" s="36"/>
      <c r="F193" s="209" t="s">
        <v>1039</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172</v>
      </c>
      <c r="AU193" s="13" t="s">
        <v>78</v>
      </c>
    </row>
    <row r="194" s="10" customFormat="1">
      <c r="A194" s="10"/>
      <c r="B194" s="213"/>
      <c r="C194" s="214"/>
      <c r="D194" s="208" t="s">
        <v>187</v>
      </c>
      <c r="E194" s="215" t="s">
        <v>1</v>
      </c>
      <c r="F194" s="216" t="s">
        <v>1040</v>
      </c>
      <c r="G194" s="214"/>
      <c r="H194" s="217">
        <v>2</v>
      </c>
      <c r="I194" s="218"/>
      <c r="J194" s="214"/>
      <c r="K194" s="214"/>
      <c r="L194" s="219"/>
      <c r="M194" s="220"/>
      <c r="N194" s="221"/>
      <c r="O194" s="221"/>
      <c r="P194" s="221"/>
      <c r="Q194" s="221"/>
      <c r="R194" s="221"/>
      <c r="S194" s="221"/>
      <c r="T194" s="222"/>
      <c r="U194" s="10"/>
      <c r="V194" s="10"/>
      <c r="W194" s="10"/>
      <c r="X194" s="10"/>
      <c r="Y194" s="10"/>
      <c r="Z194" s="10"/>
      <c r="AA194" s="10"/>
      <c r="AB194" s="10"/>
      <c r="AC194" s="10"/>
      <c r="AD194" s="10"/>
      <c r="AE194" s="10"/>
      <c r="AT194" s="223" t="s">
        <v>187</v>
      </c>
      <c r="AU194" s="223" t="s">
        <v>78</v>
      </c>
      <c r="AV194" s="10" t="s">
        <v>87</v>
      </c>
      <c r="AW194" s="10" t="s">
        <v>34</v>
      </c>
      <c r="AX194" s="10" t="s">
        <v>85</v>
      </c>
      <c r="AY194" s="223" t="s">
        <v>170</v>
      </c>
    </row>
    <row r="195" s="2" customFormat="1" ht="24.15" customHeight="1">
      <c r="A195" s="34"/>
      <c r="B195" s="35"/>
      <c r="C195" s="195" t="s">
        <v>315</v>
      </c>
      <c r="D195" s="195" t="s">
        <v>164</v>
      </c>
      <c r="E195" s="196" t="s">
        <v>323</v>
      </c>
      <c r="F195" s="197" t="s">
        <v>324</v>
      </c>
      <c r="G195" s="198" t="s">
        <v>325</v>
      </c>
      <c r="H195" s="199">
        <v>55</v>
      </c>
      <c r="I195" s="200"/>
      <c r="J195" s="201">
        <f>ROUND(I195*H195,2)</f>
        <v>0</v>
      </c>
      <c r="K195" s="197" t="s">
        <v>168</v>
      </c>
      <c r="L195" s="40"/>
      <c r="M195" s="202" t="s">
        <v>1</v>
      </c>
      <c r="N195" s="203" t="s">
        <v>43</v>
      </c>
      <c r="O195" s="87"/>
      <c r="P195" s="204">
        <f>O195*H195</f>
        <v>0</v>
      </c>
      <c r="Q195" s="204">
        <v>0</v>
      </c>
      <c r="R195" s="204">
        <f>Q195*H195</f>
        <v>0</v>
      </c>
      <c r="S195" s="204">
        <v>0</v>
      </c>
      <c r="T195" s="205">
        <f>S195*H195</f>
        <v>0</v>
      </c>
      <c r="U195" s="34"/>
      <c r="V195" s="34"/>
      <c r="W195" s="34"/>
      <c r="X195" s="34"/>
      <c r="Y195" s="34"/>
      <c r="Z195" s="34"/>
      <c r="AA195" s="34"/>
      <c r="AB195" s="34"/>
      <c r="AC195" s="34"/>
      <c r="AD195" s="34"/>
      <c r="AE195" s="34"/>
      <c r="AR195" s="206" t="s">
        <v>169</v>
      </c>
      <c r="AT195" s="206" t="s">
        <v>164</v>
      </c>
      <c r="AU195" s="206" t="s">
        <v>78</v>
      </c>
      <c r="AY195" s="13" t="s">
        <v>170</v>
      </c>
      <c r="BE195" s="207">
        <f>IF(N195="základní",J195,0)</f>
        <v>0</v>
      </c>
      <c r="BF195" s="207">
        <f>IF(N195="snížená",J195,0)</f>
        <v>0</v>
      </c>
      <c r="BG195" s="207">
        <f>IF(N195="zákl. přenesená",J195,0)</f>
        <v>0</v>
      </c>
      <c r="BH195" s="207">
        <f>IF(N195="sníž. přenesená",J195,0)</f>
        <v>0</v>
      </c>
      <c r="BI195" s="207">
        <f>IF(N195="nulová",J195,0)</f>
        <v>0</v>
      </c>
      <c r="BJ195" s="13" t="s">
        <v>85</v>
      </c>
      <c r="BK195" s="207">
        <f>ROUND(I195*H195,2)</f>
        <v>0</v>
      </c>
      <c r="BL195" s="13" t="s">
        <v>169</v>
      </c>
      <c r="BM195" s="206" t="s">
        <v>1041</v>
      </c>
    </row>
    <row r="196" s="2" customFormat="1">
      <c r="A196" s="34"/>
      <c r="B196" s="35"/>
      <c r="C196" s="36"/>
      <c r="D196" s="208" t="s">
        <v>172</v>
      </c>
      <c r="E196" s="36"/>
      <c r="F196" s="209" t="s">
        <v>1042</v>
      </c>
      <c r="G196" s="36"/>
      <c r="H196" s="36"/>
      <c r="I196" s="210"/>
      <c r="J196" s="36"/>
      <c r="K196" s="36"/>
      <c r="L196" s="40"/>
      <c r="M196" s="211"/>
      <c r="N196" s="212"/>
      <c r="O196" s="87"/>
      <c r="P196" s="87"/>
      <c r="Q196" s="87"/>
      <c r="R196" s="87"/>
      <c r="S196" s="87"/>
      <c r="T196" s="88"/>
      <c r="U196" s="34"/>
      <c r="V196" s="34"/>
      <c r="W196" s="34"/>
      <c r="X196" s="34"/>
      <c r="Y196" s="34"/>
      <c r="Z196" s="34"/>
      <c r="AA196" s="34"/>
      <c r="AB196" s="34"/>
      <c r="AC196" s="34"/>
      <c r="AD196" s="34"/>
      <c r="AE196" s="34"/>
      <c r="AT196" s="13" t="s">
        <v>172</v>
      </c>
      <c r="AU196" s="13" t="s">
        <v>78</v>
      </c>
    </row>
    <row r="197" s="10" customFormat="1">
      <c r="A197" s="10"/>
      <c r="B197" s="213"/>
      <c r="C197" s="214"/>
      <c r="D197" s="208" t="s">
        <v>187</v>
      </c>
      <c r="E197" s="215" t="s">
        <v>1</v>
      </c>
      <c r="F197" s="216" t="s">
        <v>1043</v>
      </c>
      <c r="G197" s="214"/>
      <c r="H197" s="217">
        <v>55</v>
      </c>
      <c r="I197" s="218"/>
      <c r="J197" s="214"/>
      <c r="K197" s="214"/>
      <c r="L197" s="219"/>
      <c r="M197" s="220"/>
      <c r="N197" s="221"/>
      <c r="O197" s="221"/>
      <c r="P197" s="221"/>
      <c r="Q197" s="221"/>
      <c r="R197" s="221"/>
      <c r="S197" s="221"/>
      <c r="T197" s="222"/>
      <c r="U197" s="10"/>
      <c r="V197" s="10"/>
      <c r="W197" s="10"/>
      <c r="X197" s="10"/>
      <c r="Y197" s="10"/>
      <c r="Z197" s="10"/>
      <c r="AA197" s="10"/>
      <c r="AB197" s="10"/>
      <c r="AC197" s="10"/>
      <c r="AD197" s="10"/>
      <c r="AE197" s="10"/>
      <c r="AT197" s="223" t="s">
        <v>187</v>
      </c>
      <c r="AU197" s="223" t="s">
        <v>78</v>
      </c>
      <c r="AV197" s="10" t="s">
        <v>87</v>
      </c>
      <c r="AW197" s="10" t="s">
        <v>34</v>
      </c>
      <c r="AX197" s="10" t="s">
        <v>85</v>
      </c>
      <c r="AY197" s="223" t="s">
        <v>170</v>
      </c>
    </row>
    <row r="198" s="2" customFormat="1" ht="37.8" customHeight="1">
      <c r="A198" s="34"/>
      <c r="B198" s="35"/>
      <c r="C198" s="195" t="s">
        <v>322</v>
      </c>
      <c r="D198" s="195" t="s">
        <v>164</v>
      </c>
      <c r="E198" s="196" t="s">
        <v>339</v>
      </c>
      <c r="F198" s="197" t="s">
        <v>340</v>
      </c>
      <c r="G198" s="198" t="s">
        <v>167</v>
      </c>
      <c r="H198" s="199">
        <v>211</v>
      </c>
      <c r="I198" s="200"/>
      <c r="J198" s="201">
        <f>ROUND(I198*H198,2)</f>
        <v>0</v>
      </c>
      <c r="K198" s="197" t="s">
        <v>168</v>
      </c>
      <c r="L198" s="40"/>
      <c r="M198" s="202" t="s">
        <v>1</v>
      </c>
      <c r="N198" s="203" t="s">
        <v>43</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169</v>
      </c>
      <c r="AT198" s="206" t="s">
        <v>164</v>
      </c>
      <c r="AU198" s="206" t="s">
        <v>78</v>
      </c>
      <c r="AY198" s="13" t="s">
        <v>170</v>
      </c>
      <c r="BE198" s="207">
        <f>IF(N198="základní",J198,0)</f>
        <v>0</v>
      </c>
      <c r="BF198" s="207">
        <f>IF(N198="snížená",J198,0)</f>
        <v>0</v>
      </c>
      <c r="BG198" s="207">
        <f>IF(N198="zákl. přenesená",J198,0)</f>
        <v>0</v>
      </c>
      <c r="BH198" s="207">
        <f>IF(N198="sníž. přenesená",J198,0)</f>
        <v>0</v>
      </c>
      <c r="BI198" s="207">
        <f>IF(N198="nulová",J198,0)</f>
        <v>0</v>
      </c>
      <c r="BJ198" s="13" t="s">
        <v>85</v>
      </c>
      <c r="BK198" s="207">
        <f>ROUND(I198*H198,2)</f>
        <v>0</v>
      </c>
      <c r="BL198" s="13" t="s">
        <v>169</v>
      </c>
      <c r="BM198" s="206" t="s">
        <v>1044</v>
      </c>
    </row>
    <row r="199" s="2" customFormat="1">
      <c r="A199" s="34"/>
      <c r="B199" s="35"/>
      <c r="C199" s="36"/>
      <c r="D199" s="208" t="s">
        <v>172</v>
      </c>
      <c r="E199" s="36"/>
      <c r="F199" s="209" t="s">
        <v>342</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172</v>
      </c>
      <c r="AU199" s="13" t="s">
        <v>78</v>
      </c>
    </row>
    <row r="200" s="2" customFormat="1" ht="24.15" customHeight="1">
      <c r="A200" s="34"/>
      <c r="B200" s="35"/>
      <c r="C200" s="195" t="s">
        <v>329</v>
      </c>
      <c r="D200" s="195" t="s">
        <v>164</v>
      </c>
      <c r="E200" s="196" t="s">
        <v>335</v>
      </c>
      <c r="F200" s="197" t="s">
        <v>336</v>
      </c>
      <c r="G200" s="198" t="s">
        <v>167</v>
      </c>
      <c r="H200" s="199">
        <v>43</v>
      </c>
      <c r="I200" s="200"/>
      <c r="J200" s="201">
        <f>ROUND(I200*H200,2)</f>
        <v>0</v>
      </c>
      <c r="K200" s="197" t="s">
        <v>168</v>
      </c>
      <c r="L200" s="40"/>
      <c r="M200" s="202" t="s">
        <v>1</v>
      </c>
      <c r="N200" s="203" t="s">
        <v>43</v>
      </c>
      <c r="O200" s="87"/>
      <c r="P200" s="204">
        <f>O200*H200</f>
        <v>0</v>
      </c>
      <c r="Q200" s="204">
        <v>0</v>
      </c>
      <c r="R200" s="204">
        <f>Q200*H200</f>
        <v>0</v>
      </c>
      <c r="S200" s="204">
        <v>0</v>
      </c>
      <c r="T200" s="205">
        <f>S200*H200</f>
        <v>0</v>
      </c>
      <c r="U200" s="34"/>
      <c r="V200" s="34"/>
      <c r="W200" s="34"/>
      <c r="X200" s="34"/>
      <c r="Y200" s="34"/>
      <c r="Z200" s="34"/>
      <c r="AA200" s="34"/>
      <c r="AB200" s="34"/>
      <c r="AC200" s="34"/>
      <c r="AD200" s="34"/>
      <c r="AE200" s="34"/>
      <c r="AR200" s="206" t="s">
        <v>169</v>
      </c>
      <c r="AT200" s="206" t="s">
        <v>164</v>
      </c>
      <c r="AU200" s="206" t="s">
        <v>78</v>
      </c>
      <c r="AY200" s="13" t="s">
        <v>170</v>
      </c>
      <c r="BE200" s="207">
        <f>IF(N200="základní",J200,0)</f>
        <v>0</v>
      </c>
      <c r="BF200" s="207">
        <f>IF(N200="snížená",J200,0)</f>
        <v>0</v>
      </c>
      <c r="BG200" s="207">
        <f>IF(N200="zákl. přenesená",J200,0)</f>
        <v>0</v>
      </c>
      <c r="BH200" s="207">
        <f>IF(N200="sníž. přenesená",J200,0)</f>
        <v>0</v>
      </c>
      <c r="BI200" s="207">
        <f>IF(N200="nulová",J200,0)</f>
        <v>0</v>
      </c>
      <c r="BJ200" s="13" t="s">
        <v>85</v>
      </c>
      <c r="BK200" s="207">
        <f>ROUND(I200*H200,2)</f>
        <v>0</v>
      </c>
      <c r="BL200" s="13" t="s">
        <v>169</v>
      </c>
      <c r="BM200" s="206" t="s">
        <v>1045</v>
      </c>
    </row>
    <row r="201" s="2" customFormat="1">
      <c r="A201" s="34"/>
      <c r="B201" s="35"/>
      <c r="C201" s="36"/>
      <c r="D201" s="208" t="s">
        <v>181</v>
      </c>
      <c r="E201" s="36"/>
      <c r="F201" s="209" t="s">
        <v>333</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181</v>
      </c>
      <c r="AU201" s="13" t="s">
        <v>78</v>
      </c>
    </row>
    <row r="202" s="2" customFormat="1" ht="24.15" customHeight="1">
      <c r="A202" s="34"/>
      <c r="B202" s="35"/>
      <c r="C202" s="195" t="s">
        <v>334</v>
      </c>
      <c r="D202" s="195" t="s">
        <v>164</v>
      </c>
      <c r="E202" s="196" t="s">
        <v>330</v>
      </c>
      <c r="F202" s="197" t="s">
        <v>331</v>
      </c>
      <c r="G202" s="198" t="s">
        <v>167</v>
      </c>
      <c r="H202" s="199">
        <v>296</v>
      </c>
      <c r="I202" s="200"/>
      <c r="J202" s="201">
        <f>ROUND(I202*H202,2)</f>
        <v>0</v>
      </c>
      <c r="K202" s="197" t="s">
        <v>168</v>
      </c>
      <c r="L202" s="40"/>
      <c r="M202" s="202" t="s">
        <v>1</v>
      </c>
      <c r="N202" s="203" t="s">
        <v>43</v>
      </c>
      <c r="O202" s="87"/>
      <c r="P202" s="204">
        <f>O202*H202</f>
        <v>0</v>
      </c>
      <c r="Q202" s="204">
        <v>0</v>
      </c>
      <c r="R202" s="204">
        <f>Q202*H202</f>
        <v>0</v>
      </c>
      <c r="S202" s="204">
        <v>0</v>
      </c>
      <c r="T202" s="205">
        <f>S202*H202</f>
        <v>0</v>
      </c>
      <c r="U202" s="34"/>
      <c r="V202" s="34"/>
      <c r="W202" s="34"/>
      <c r="X202" s="34"/>
      <c r="Y202" s="34"/>
      <c r="Z202" s="34"/>
      <c r="AA202" s="34"/>
      <c r="AB202" s="34"/>
      <c r="AC202" s="34"/>
      <c r="AD202" s="34"/>
      <c r="AE202" s="34"/>
      <c r="AR202" s="206" t="s">
        <v>169</v>
      </c>
      <c r="AT202" s="206" t="s">
        <v>164</v>
      </c>
      <c r="AU202" s="206" t="s">
        <v>78</v>
      </c>
      <c r="AY202" s="13" t="s">
        <v>170</v>
      </c>
      <c r="BE202" s="207">
        <f>IF(N202="základní",J202,0)</f>
        <v>0</v>
      </c>
      <c r="BF202" s="207">
        <f>IF(N202="snížená",J202,0)</f>
        <v>0</v>
      </c>
      <c r="BG202" s="207">
        <f>IF(N202="zákl. přenesená",J202,0)</f>
        <v>0</v>
      </c>
      <c r="BH202" s="207">
        <f>IF(N202="sníž. přenesená",J202,0)</f>
        <v>0</v>
      </c>
      <c r="BI202" s="207">
        <f>IF(N202="nulová",J202,0)</f>
        <v>0</v>
      </c>
      <c r="BJ202" s="13" t="s">
        <v>85</v>
      </c>
      <c r="BK202" s="207">
        <f>ROUND(I202*H202,2)</f>
        <v>0</v>
      </c>
      <c r="BL202" s="13" t="s">
        <v>169</v>
      </c>
      <c r="BM202" s="206" t="s">
        <v>1046</v>
      </c>
    </row>
    <row r="203" s="2" customFormat="1">
      <c r="A203" s="34"/>
      <c r="B203" s="35"/>
      <c r="C203" s="36"/>
      <c r="D203" s="208" t="s">
        <v>181</v>
      </c>
      <c r="E203" s="36"/>
      <c r="F203" s="209" t="s">
        <v>333</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181</v>
      </c>
      <c r="AU203" s="13" t="s">
        <v>78</v>
      </c>
    </row>
    <row r="204" s="2" customFormat="1" ht="24.15" customHeight="1">
      <c r="A204" s="34"/>
      <c r="B204" s="35"/>
      <c r="C204" s="195" t="s">
        <v>338</v>
      </c>
      <c r="D204" s="195" t="s">
        <v>164</v>
      </c>
      <c r="E204" s="196" t="s">
        <v>344</v>
      </c>
      <c r="F204" s="197" t="s">
        <v>345</v>
      </c>
      <c r="G204" s="198" t="s">
        <v>214</v>
      </c>
      <c r="H204" s="199">
        <v>149.55000000000001</v>
      </c>
      <c r="I204" s="200"/>
      <c r="J204" s="201">
        <f>ROUND(I204*H204,2)</f>
        <v>0</v>
      </c>
      <c r="K204" s="197" t="s">
        <v>168</v>
      </c>
      <c r="L204" s="40"/>
      <c r="M204" s="202" t="s">
        <v>1</v>
      </c>
      <c r="N204" s="203" t="s">
        <v>43</v>
      </c>
      <c r="O204" s="87"/>
      <c r="P204" s="204">
        <f>O204*H204</f>
        <v>0</v>
      </c>
      <c r="Q204" s="204">
        <v>0</v>
      </c>
      <c r="R204" s="204">
        <f>Q204*H204</f>
        <v>0</v>
      </c>
      <c r="S204" s="204">
        <v>0</v>
      </c>
      <c r="T204" s="205">
        <f>S204*H204</f>
        <v>0</v>
      </c>
      <c r="U204" s="34"/>
      <c r="V204" s="34"/>
      <c r="W204" s="34"/>
      <c r="X204" s="34"/>
      <c r="Y204" s="34"/>
      <c r="Z204" s="34"/>
      <c r="AA204" s="34"/>
      <c r="AB204" s="34"/>
      <c r="AC204" s="34"/>
      <c r="AD204" s="34"/>
      <c r="AE204" s="34"/>
      <c r="AR204" s="206" t="s">
        <v>169</v>
      </c>
      <c r="AT204" s="206" t="s">
        <v>164</v>
      </c>
      <c r="AU204" s="206" t="s">
        <v>78</v>
      </c>
      <c r="AY204" s="13" t="s">
        <v>170</v>
      </c>
      <c r="BE204" s="207">
        <f>IF(N204="základní",J204,0)</f>
        <v>0</v>
      </c>
      <c r="BF204" s="207">
        <f>IF(N204="snížená",J204,0)</f>
        <v>0</v>
      </c>
      <c r="BG204" s="207">
        <f>IF(N204="zákl. přenesená",J204,0)</f>
        <v>0</v>
      </c>
      <c r="BH204" s="207">
        <f>IF(N204="sníž. přenesená",J204,0)</f>
        <v>0</v>
      </c>
      <c r="BI204" s="207">
        <f>IF(N204="nulová",J204,0)</f>
        <v>0</v>
      </c>
      <c r="BJ204" s="13" t="s">
        <v>85</v>
      </c>
      <c r="BK204" s="207">
        <f>ROUND(I204*H204,2)</f>
        <v>0</v>
      </c>
      <c r="BL204" s="13" t="s">
        <v>169</v>
      </c>
      <c r="BM204" s="206" t="s">
        <v>1047</v>
      </c>
    </row>
    <row r="205" s="2" customFormat="1">
      <c r="A205" s="34"/>
      <c r="B205" s="35"/>
      <c r="C205" s="36"/>
      <c r="D205" s="208" t="s">
        <v>172</v>
      </c>
      <c r="E205" s="36"/>
      <c r="F205" s="209" t="s">
        <v>347</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172</v>
      </c>
      <c r="AU205" s="13" t="s">
        <v>78</v>
      </c>
    </row>
    <row r="206" s="10" customFormat="1">
      <c r="A206" s="10"/>
      <c r="B206" s="213"/>
      <c r="C206" s="214"/>
      <c r="D206" s="208" t="s">
        <v>187</v>
      </c>
      <c r="E206" s="215" t="s">
        <v>1</v>
      </c>
      <c r="F206" s="216" t="s">
        <v>1048</v>
      </c>
      <c r="G206" s="214"/>
      <c r="H206" s="217">
        <v>149.55000000000001</v>
      </c>
      <c r="I206" s="218"/>
      <c r="J206" s="214"/>
      <c r="K206" s="214"/>
      <c r="L206" s="219"/>
      <c r="M206" s="220"/>
      <c r="N206" s="221"/>
      <c r="O206" s="221"/>
      <c r="P206" s="221"/>
      <c r="Q206" s="221"/>
      <c r="R206" s="221"/>
      <c r="S206" s="221"/>
      <c r="T206" s="222"/>
      <c r="U206" s="10"/>
      <c r="V206" s="10"/>
      <c r="W206" s="10"/>
      <c r="X206" s="10"/>
      <c r="Y206" s="10"/>
      <c r="Z206" s="10"/>
      <c r="AA206" s="10"/>
      <c r="AB206" s="10"/>
      <c r="AC206" s="10"/>
      <c r="AD206" s="10"/>
      <c r="AE206" s="10"/>
      <c r="AT206" s="223" t="s">
        <v>187</v>
      </c>
      <c r="AU206" s="223" t="s">
        <v>78</v>
      </c>
      <c r="AV206" s="10" t="s">
        <v>87</v>
      </c>
      <c r="AW206" s="10" t="s">
        <v>34</v>
      </c>
      <c r="AX206" s="10" t="s">
        <v>85</v>
      </c>
      <c r="AY206" s="223" t="s">
        <v>170</v>
      </c>
    </row>
    <row r="207" s="2" customFormat="1" ht="24.15" customHeight="1">
      <c r="A207" s="34"/>
      <c r="B207" s="35"/>
      <c r="C207" s="195" t="s">
        <v>343</v>
      </c>
      <c r="D207" s="195" t="s">
        <v>164</v>
      </c>
      <c r="E207" s="196" t="s">
        <v>349</v>
      </c>
      <c r="F207" s="197" t="s">
        <v>350</v>
      </c>
      <c r="G207" s="198" t="s">
        <v>351</v>
      </c>
      <c r="H207" s="199">
        <v>0.20200000000000001</v>
      </c>
      <c r="I207" s="200"/>
      <c r="J207" s="201">
        <f>ROUND(I207*H207,2)</f>
        <v>0</v>
      </c>
      <c r="K207" s="197" t="s">
        <v>168</v>
      </c>
      <c r="L207" s="40"/>
      <c r="M207" s="202" t="s">
        <v>1</v>
      </c>
      <c r="N207" s="203" t="s">
        <v>43</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169</v>
      </c>
      <c r="AT207" s="206" t="s">
        <v>164</v>
      </c>
      <c r="AU207" s="206" t="s">
        <v>78</v>
      </c>
      <c r="AY207" s="13" t="s">
        <v>170</v>
      </c>
      <c r="BE207" s="207">
        <f>IF(N207="základní",J207,0)</f>
        <v>0</v>
      </c>
      <c r="BF207" s="207">
        <f>IF(N207="snížená",J207,0)</f>
        <v>0</v>
      </c>
      <c r="BG207" s="207">
        <f>IF(N207="zákl. přenesená",J207,0)</f>
        <v>0</v>
      </c>
      <c r="BH207" s="207">
        <f>IF(N207="sníž. přenesená",J207,0)</f>
        <v>0</v>
      </c>
      <c r="BI207" s="207">
        <f>IF(N207="nulová",J207,0)</f>
        <v>0</v>
      </c>
      <c r="BJ207" s="13" t="s">
        <v>85</v>
      </c>
      <c r="BK207" s="207">
        <f>ROUND(I207*H207,2)</f>
        <v>0</v>
      </c>
      <c r="BL207" s="13" t="s">
        <v>169</v>
      </c>
      <c r="BM207" s="206" t="s">
        <v>1049</v>
      </c>
    </row>
    <row r="208" s="2" customFormat="1">
      <c r="A208" s="34"/>
      <c r="B208" s="35"/>
      <c r="C208" s="36"/>
      <c r="D208" s="208" t="s">
        <v>172</v>
      </c>
      <c r="E208" s="36"/>
      <c r="F208" s="209" t="s">
        <v>1050</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172</v>
      </c>
      <c r="AU208" s="13" t="s">
        <v>78</v>
      </c>
    </row>
    <row r="209" s="2" customFormat="1" ht="24.15" customHeight="1">
      <c r="A209" s="34"/>
      <c r="B209" s="35"/>
      <c r="C209" s="195" t="s">
        <v>348</v>
      </c>
      <c r="D209" s="195" t="s">
        <v>164</v>
      </c>
      <c r="E209" s="196" t="s">
        <v>840</v>
      </c>
      <c r="F209" s="197" t="s">
        <v>841</v>
      </c>
      <c r="G209" s="198" t="s">
        <v>351</v>
      </c>
      <c r="H209" s="199">
        <v>0.014</v>
      </c>
      <c r="I209" s="200"/>
      <c r="J209" s="201">
        <f>ROUND(I209*H209,2)</f>
        <v>0</v>
      </c>
      <c r="K209" s="197" t="s">
        <v>168</v>
      </c>
      <c r="L209" s="40"/>
      <c r="M209" s="202" t="s">
        <v>1</v>
      </c>
      <c r="N209" s="203" t="s">
        <v>43</v>
      </c>
      <c r="O209" s="87"/>
      <c r="P209" s="204">
        <f>O209*H209</f>
        <v>0</v>
      </c>
      <c r="Q209" s="204">
        <v>0</v>
      </c>
      <c r="R209" s="204">
        <f>Q209*H209</f>
        <v>0</v>
      </c>
      <c r="S209" s="204">
        <v>0</v>
      </c>
      <c r="T209" s="205">
        <f>S209*H209</f>
        <v>0</v>
      </c>
      <c r="U209" s="34"/>
      <c r="V209" s="34"/>
      <c r="W209" s="34"/>
      <c r="X209" s="34"/>
      <c r="Y209" s="34"/>
      <c r="Z209" s="34"/>
      <c r="AA209" s="34"/>
      <c r="AB209" s="34"/>
      <c r="AC209" s="34"/>
      <c r="AD209" s="34"/>
      <c r="AE209" s="34"/>
      <c r="AR209" s="206" t="s">
        <v>169</v>
      </c>
      <c r="AT209" s="206" t="s">
        <v>164</v>
      </c>
      <c r="AU209" s="206" t="s">
        <v>78</v>
      </c>
      <c r="AY209" s="13" t="s">
        <v>170</v>
      </c>
      <c r="BE209" s="207">
        <f>IF(N209="základní",J209,0)</f>
        <v>0</v>
      </c>
      <c r="BF209" s="207">
        <f>IF(N209="snížená",J209,0)</f>
        <v>0</v>
      </c>
      <c r="BG209" s="207">
        <f>IF(N209="zákl. přenesená",J209,0)</f>
        <v>0</v>
      </c>
      <c r="BH209" s="207">
        <f>IF(N209="sníž. přenesená",J209,0)</f>
        <v>0</v>
      </c>
      <c r="BI209" s="207">
        <f>IF(N209="nulová",J209,0)</f>
        <v>0</v>
      </c>
      <c r="BJ209" s="13" t="s">
        <v>85</v>
      </c>
      <c r="BK209" s="207">
        <f>ROUND(I209*H209,2)</f>
        <v>0</v>
      </c>
      <c r="BL209" s="13" t="s">
        <v>169</v>
      </c>
      <c r="BM209" s="206" t="s">
        <v>1051</v>
      </c>
    </row>
    <row r="210" s="2" customFormat="1">
      <c r="A210" s="34"/>
      <c r="B210" s="35"/>
      <c r="C210" s="36"/>
      <c r="D210" s="208" t="s">
        <v>181</v>
      </c>
      <c r="E210" s="36"/>
      <c r="F210" s="209" t="s">
        <v>843</v>
      </c>
      <c r="G210" s="36"/>
      <c r="H210" s="36"/>
      <c r="I210" s="210"/>
      <c r="J210" s="36"/>
      <c r="K210" s="36"/>
      <c r="L210" s="40"/>
      <c r="M210" s="211"/>
      <c r="N210" s="212"/>
      <c r="O210" s="87"/>
      <c r="P210" s="87"/>
      <c r="Q210" s="87"/>
      <c r="R210" s="87"/>
      <c r="S210" s="87"/>
      <c r="T210" s="88"/>
      <c r="U210" s="34"/>
      <c r="V210" s="34"/>
      <c r="W210" s="34"/>
      <c r="X210" s="34"/>
      <c r="Y210" s="34"/>
      <c r="Z210" s="34"/>
      <c r="AA210" s="34"/>
      <c r="AB210" s="34"/>
      <c r="AC210" s="34"/>
      <c r="AD210" s="34"/>
      <c r="AE210" s="34"/>
      <c r="AT210" s="13" t="s">
        <v>181</v>
      </c>
      <c r="AU210" s="13" t="s">
        <v>78</v>
      </c>
    </row>
    <row r="211" s="2" customFormat="1">
      <c r="A211" s="34"/>
      <c r="B211" s="35"/>
      <c r="C211" s="36"/>
      <c r="D211" s="208" t="s">
        <v>172</v>
      </c>
      <c r="E211" s="36"/>
      <c r="F211" s="209" t="s">
        <v>1052</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172</v>
      </c>
      <c r="AU211" s="13" t="s">
        <v>78</v>
      </c>
    </row>
    <row r="212" s="2" customFormat="1" ht="44.25" customHeight="1">
      <c r="A212" s="34"/>
      <c r="B212" s="35"/>
      <c r="C212" s="195" t="s">
        <v>354</v>
      </c>
      <c r="D212" s="195" t="s">
        <v>164</v>
      </c>
      <c r="E212" s="196" t="s">
        <v>355</v>
      </c>
      <c r="F212" s="197" t="s">
        <v>356</v>
      </c>
      <c r="G212" s="198" t="s">
        <v>214</v>
      </c>
      <c r="H212" s="199">
        <v>243</v>
      </c>
      <c r="I212" s="200"/>
      <c r="J212" s="201">
        <f>ROUND(I212*H212,2)</f>
        <v>0</v>
      </c>
      <c r="K212" s="197" t="s">
        <v>168</v>
      </c>
      <c r="L212" s="40"/>
      <c r="M212" s="202" t="s">
        <v>1</v>
      </c>
      <c r="N212" s="203" t="s">
        <v>43</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169</v>
      </c>
      <c r="AT212" s="206" t="s">
        <v>164</v>
      </c>
      <c r="AU212" s="206" t="s">
        <v>78</v>
      </c>
      <c r="AY212" s="13" t="s">
        <v>170</v>
      </c>
      <c r="BE212" s="207">
        <f>IF(N212="základní",J212,0)</f>
        <v>0</v>
      </c>
      <c r="BF212" s="207">
        <f>IF(N212="snížená",J212,0)</f>
        <v>0</v>
      </c>
      <c r="BG212" s="207">
        <f>IF(N212="zákl. přenesená",J212,0)</f>
        <v>0</v>
      </c>
      <c r="BH212" s="207">
        <f>IF(N212="sníž. přenesená",J212,0)</f>
        <v>0</v>
      </c>
      <c r="BI212" s="207">
        <f>IF(N212="nulová",J212,0)</f>
        <v>0</v>
      </c>
      <c r="BJ212" s="13" t="s">
        <v>85</v>
      </c>
      <c r="BK212" s="207">
        <f>ROUND(I212*H212,2)</f>
        <v>0</v>
      </c>
      <c r="BL212" s="13" t="s">
        <v>169</v>
      </c>
      <c r="BM212" s="206" t="s">
        <v>1053</v>
      </c>
    </row>
    <row r="213" s="2" customFormat="1">
      <c r="A213" s="34"/>
      <c r="B213" s="35"/>
      <c r="C213" s="36"/>
      <c r="D213" s="208" t="s">
        <v>172</v>
      </c>
      <c r="E213" s="36"/>
      <c r="F213" s="209" t="s">
        <v>358</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172</v>
      </c>
      <c r="AU213" s="13" t="s">
        <v>78</v>
      </c>
    </row>
    <row r="214" s="2" customFormat="1" ht="24.15" customHeight="1">
      <c r="A214" s="34"/>
      <c r="B214" s="35"/>
      <c r="C214" s="195" t="s">
        <v>359</v>
      </c>
      <c r="D214" s="195" t="s">
        <v>164</v>
      </c>
      <c r="E214" s="196" t="s">
        <v>360</v>
      </c>
      <c r="F214" s="197" t="s">
        <v>361</v>
      </c>
      <c r="G214" s="198" t="s">
        <v>214</v>
      </c>
      <c r="H214" s="199">
        <v>149.55000000000001</v>
      </c>
      <c r="I214" s="200"/>
      <c r="J214" s="201">
        <f>ROUND(I214*H214,2)</f>
        <v>0</v>
      </c>
      <c r="K214" s="197" t="s">
        <v>168</v>
      </c>
      <c r="L214" s="40"/>
      <c r="M214" s="202" t="s">
        <v>1</v>
      </c>
      <c r="N214" s="203" t="s">
        <v>43</v>
      </c>
      <c r="O214" s="87"/>
      <c r="P214" s="204">
        <f>O214*H214</f>
        <v>0</v>
      </c>
      <c r="Q214" s="204">
        <v>0</v>
      </c>
      <c r="R214" s="204">
        <f>Q214*H214</f>
        <v>0</v>
      </c>
      <c r="S214" s="204">
        <v>0</v>
      </c>
      <c r="T214" s="205">
        <f>S214*H214</f>
        <v>0</v>
      </c>
      <c r="U214" s="34"/>
      <c r="V214" s="34"/>
      <c r="W214" s="34"/>
      <c r="X214" s="34"/>
      <c r="Y214" s="34"/>
      <c r="Z214" s="34"/>
      <c r="AA214" s="34"/>
      <c r="AB214" s="34"/>
      <c r="AC214" s="34"/>
      <c r="AD214" s="34"/>
      <c r="AE214" s="34"/>
      <c r="AR214" s="206" t="s">
        <v>169</v>
      </c>
      <c r="AT214" s="206" t="s">
        <v>164</v>
      </c>
      <c r="AU214" s="206" t="s">
        <v>78</v>
      </c>
      <c r="AY214" s="13" t="s">
        <v>170</v>
      </c>
      <c r="BE214" s="207">
        <f>IF(N214="základní",J214,0)</f>
        <v>0</v>
      </c>
      <c r="BF214" s="207">
        <f>IF(N214="snížená",J214,0)</f>
        <v>0</v>
      </c>
      <c r="BG214" s="207">
        <f>IF(N214="zákl. přenesená",J214,0)</f>
        <v>0</v>
      </c>
      <c r="BH214" s="207">
        <f>IF(N214="sníž. přenesená",J214,0)</f>
        <v>0</v>
      </c>
      <c r="BI214" s="207">
        <f>IF(N214="nulová",J214,0)</f>
        <v>0</v>
      </c>
      <c r="BJ214" s="13" t="s">
        <v>85</v>
      </c>
      <c r="BK214" s="207">
        <f>ROUND(I214*H214,2)</f>
        <v>0</v>
      </c>
      <c r="BL214" s="13" t="s">
        <v>169</v>
      </c>
      <c r="BM214" s="206" t="s">
        <v>1054</v>
      </c>
    </row>
    <row r="215" s="2" customFormat="1">
      <c r="A215" s="34"/>
      <c r="B215" s="35"/>
      <c r="C215" s="36"/>
      <c r="D215" s="208" t="s">
        <v>172</v>
      </c>
      <c r="E215" s="36"/>
      <c r="F215" s="209" t="s">
        <v>363</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172</v>
      </c>
      <c r="AU215" s="13" t="s">
        <v>78</v>
      </c>
    </row>
    <row r="216" s="2" customFormat="1" ht="24.15" customHeight="1">
      <c r="A216" s="34"/>
      <c r="B216" s="35"/>
      <c r="C216" s="195" t="s">
        <v>364</v>
      </c>
      <c r="D216" s="195" t="s">
        <v>164</v>
      </c>
      <c r="E216" s="196" t="s">
        <v>365</v>
      </c>
      <c r="F216" s="197" t="s">
        <v>366</v>
      </c>
      <c r="G216" s="198" t="s">
        <v>214</v>
      </c>
      <c r="H216" s="199">
        <v>149.55000000000001</v>
      </c>
      <c r="I216" s="200"/>
      <c r="J216" s="201">
        <f>ROUND(I216*H216,2)</f>
        <v>0</v>
      </c>
      <c r="K216" s="197" t="s">
        <v>168</v>
      </c>
      <c r="L216" s="40"/>
      <c r="M216" s="202" t="s">
        <v>1</v>
      </c>
      <c r="N216" s="203" t="s">
        <v>43</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169</v>
      </c>
      <c r="AT216" s="206" t="s">
        <v>164</v>
      </c>
      <c r="AU216" s="206" t="s">
        <v>78</v>
      </c>
      <c r="AY216" s="13" t="s">
        <v>170</v>
      </c>
      <c r="BE216" s="207">
        <f>IF(N216="základní",J216,0)</f>
        <v>0</v>
      </c>
      <c r="BF216" s="207">
        <f>IF(N216="snížená",J216,0)</f>
        <v>0</v>
      </c>
      <c r="BG216" s="207">
        <f>IF(N216="zákl. přenesená",J216,0)</f>
        <v>0</v>
      </c>
      <c r="BH216" s="207">
        <f>IF(N216="sníž. přenesená",J216,0)</f>
        <v>0</v>
      </c>
      <c r="BI216" s="207">
        <f>IF(N216="nulová",J216,0)</f>
        <v>0</v>
      </c>
      <c r="BJ216" s="13" t="s">
        <v>85</v>
      </c>
      <c r="BK216" s="207">
        <f>ROUND(I216*H216,2)</f>
        <v>0</v>
      </c>
      <c r="BL216" s="13" t="s">
        <v>169</v>
      </c>
      <c r="BM216" s="206" t="s">
        <v>1055</v>
      </c>
    </row>
    <row r="217" s="2" customFormat="1">
      <c r="A217" s="34"/>
      <c r="B217" s="35"/>
      <c r="C217" s="36"/>
      <c r="D217" s="208" t="s">
        <v>172</v>
      </c>
      <c r="E217" s="36"/>
      <c r="F217" s="209" t="s">
        <v>363</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172</v>
      </c>
      <c r="AU217" s="13" t="s">
        <v>78</v>
      </c>
    </row>
    <row r="218" s="2" customFormat="1" ht="24.15" customHeight="1">
      <c r="A218" s="34"/>
      <c r="B218" s="35"/>
      <c r="C218" s="195" t="s">
        <v>368</v>
      </c>
      <c r="D218" s="195" t="s">
        <v>164</v>
      </c>
      <c r="E218" s="196" t="s">
        <v>369</v>
      </c>
      <c r="F218" s="197" t="s">
        <v>370</v>
      </c>
      <c r="G218" s="198" t="s">
        <v>325</v>
      </c>
      <c r="H218" s="199">
        <v>2</v>
      </c>
      <c r="I218" s="200"/>
      <c r="J218" s="201">
        <f>ROUND(I218*H218,2)</f>
        <v>0</v>
      </c>
      <c r="K218" s="197" t="s">
        <v>168</v>
      </c>
      <c r="L218" s="40"/>
      <c r="M218" s="202" t="s">
        <v>1</v>
      </c>
      <c r="N218" s="203" t="s">
        <v>43</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169</v>
      </c>
      <c r="AT218" s="206" t="s">
        <v>164</v>
      </c>
      <c r="AU218" s="206" t="s">
        <v>78</v>
      </c>
      <c r="AY218" s="13" t="s">
        <v>170</v>
      </c>
      <c r="BE218" s="207">
        <f>IF(N218="základní",J218,0)</f>
        <v>0</v>
      </c>
      <c r="BF218" s="207">
        <f>IF(N218="snížená",J218,0)</f>
        <v>0</v>
      </c>
      <c r="BG218" s="207">
        <f>IF(N218="zákl. přenesená",J218,0)</f>
        <v>0</v>
      </c>
      <c r="BH218" s="207">
        <f>IF(N218="sníž. přenesená",J218,0)</f>
        <v>0</v>
      </c>
      <c r="BI218" s="207">
        <f>IF(N218="nulová",J218,0)</f>
        <v>0</v>
      </c>
      <c r="BJ218" s="13" t="s">
        <v>85</v>
      </c>
      <c r="BK218" s="207">
        <f>ROUND(I218*H218,2)</f>
        <v>0</v>
      </c>
      <c r="BL218" s="13" t="s">
        <v>169</v>
      </c>
      <c r="BM218" s="206" t="s">
        <v>1056</v>
      </c>
    </row>
    <row r="219" s="2" customFormat="1">
      <c r="A219" s="34"/>
      <c r="B219" s="35"/>
      <c r="C219" s="36"/>
      <c r="D219" s="208" t="s">
        <v>172</v>
      </c>
      <c r="E219" s="36"/>
      <c r="F219" s="209" t="s">
        <v>1057</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172</v>
      </c>
      <c r="AU219" s="13" t="s">
        <v>78</v>
      </c>
    </row>
    <row r="220" s="2" customFormat="1" ht="16.5" customHeight="1">
      <c r="A220" s="34"/>
      <c r="B220" s="35"/>
      <c r="C220" s="195" t="s">
        <v>372</v>
      </c>
      <c r="D220" s="195" t="s">
        <v>164</v>
      </c>
      <c r="E220" s="196" t="s">
        <v>382</v>
      </c>
      <c r="F220" s="197" t="s">
        <v>383</v>
      </c>
      <c r="G220" s="198" t="s">
        <v>384</v>
      </c>
      <c r="H220" s="199">
        <v>6</v>
      </c>
      <c r="I220" s="200"/>
      <c r="J220" s="201">
        <f>ROUND(I220*H220,2)</f>
        <v>0</v>
      </c>
      <c r="K220" s="197" t="s">
        <v>168</v>
      </c>
      <c r="L220" s="40"/>
      <c r="M220" s="202" t="s">
        <v>1</v>
      </c>
      <c r="N220" s="203" t="s">
        <v>43</v>
      </c>
      <c r="O220" s="87"/>
      <c r="P220" s="204">
        <f>O220*H220</f>
        <v>0</v>
      </c>
      <c r="Q220" s="204">
        <v>0</v>
      </c>
      <c r="R220" s="204">
        <f>Q220*H220</f>
        <v>0</v>
      </c>
      <c r="S220" s="204">
        <v>0</v>
      </c>
      <c r="T220" s="205">
        <f>S220*H220</f>
        <v>0</v>
      </c>
      <c r="U220" s="34"/>
      <c r="V220" s="34"/>
      <c r="W220" s="34"/>
      <c r="X220" s="34"/>
      <c r="Y220" s="34"/>
      <c r="Z220" s="34"/>
      <c r="AA220" s="34"/>
      <c r="AB220" s="34"/>
      <c r="AC220" s="34"/>
      <c r="AD220" s="34"/>
      <c r="AE220" s="34"/>
      <c r="AR220" s="206" t="s">
        <v>169</v>
      </c>
      <c r="AT220" s="206" t="s">
        <v>164</v>
      </c>
      <c r="AU220" s="206" t="s">
        <v>78</v>
      </c>
      <c r="AY220" s="13" t="s">
        <v>170</v>
      </c>
      <c r="BE220" s="207">
        <f>IF(N220="základní",J220,0)</f>
        <v>0</v>
      </c>
      <c r="BF220" s="207">
        <f>IF(N220="snížená",J220,0)</f>
        <v>0</v>
      </c>
      <c r="BG220" s="207">
        <f>IF(N220="zákl. přenesená",J220,0)</f>
        <v>0</v>
      </c>
      <c r="BH220" s="207">
        <f>IF(N220="sníž. přenesená",J220,0)</f>
        <v>0</v>
      </c>
      <c r="BI220" s="207">
        <f>IF(N220="nulová",J220,0)</f>
        <v>0</v>
      </c>
      <c r="BJ220" s="13" t="s">
        <v>85</v>
      </c>
      <c r="BK220" s="207">
        <f>ROUND(I220*H220,2)</f>
        <v>0</v>
      </c>
      <c r="BL220" s="13" t="s">
        <v>169</v>
      </c>
      <c r="BM220" s="206" t="s">
        <v>1058</v>
      </c>
    </row>
    <row r="221" s="2" customFormat="1" ht="24.15" customHeight="1">
      <c r="A221" s="34"/>
      <c r="B221" s="35"/>
      <c r="C221" s="195" t="s">
        <v>377</v>
      </c>
      <c r="D221" s="195" t="s">
        <v>164</v>
      </c>
      <c r="E221" s="196" t="s">
        <v>387</v>
      </c>
      <c r="F221" s="197" t="s">
        <v>388</v>
      </c>
      <c r="G221" s="198" t="s">
        <v>389</v>
      </c>
      <c r="H221" s="199">
        <v>484</v>
      </c>
      <c r="I221" s="200"/>
      <c r="J221" s="201">
        <f>ROUND(I221*H221,2)</f>
        <v>0</v>
      </c>
      <c r="K221" s="197" t="s">
        <v>168</v>
      </c>
      <c r="L221" s="40"/>
      <c r="M221" s="202" t="s">
        <v>1</v>
      </c>
      <c r="N221" s="203" t="s">
        <v>43</v>
      </c>
      <c r="O221" s="87"/>
      <c r="P221" s="204">
        <f>O221*H221</f>
        <v>0</v>
      </c>
      <c r="Q221" s="204">
        <v>0</v>
      </c>
      <c r="R221" s="204">
        <f>Q221*H221</f>
        <v>0</v>
      </c>
      <c r="S221" s="204">
        <v>0</v>
      </c>
      <c r="T221" s="205">
        <f>S221*H221</f>
        <v>0</v>
      </c>
      <c r="U221" s="34"/>
      <c r="V221" s="34"/>
      <c r="W221" s="34"/>
      <c r="X221" s="34"/>
      <c r="Y221" s="34"/>
      <c r="Z221" s="34"/>
      <c r="AA221" s="34"/>
      <c r="AB221" s="34"/>
      <c r="AC221" s="34"/>
      <c r="AD221" s="34"/>
      <c r="AE221" s="34"/>
      <c r="AR221" s="206" t="s">
        <v>169</v>
      </c>
      <c r="AT221" s="206" t="s">
        <v>164</v>
      </c>
      <c r="AU221" s="206" t="s">
        <v>78</v>
      </c>
      <c r="AY221" s="13" t="s">
        <v>170</v>
      </c>
      <c r="BE221" s="207">
        <f>IF(N221="základní",J221,0)</f>
        <v>0</v>
      </c>
      <c r="BF221" s="207">
        <f>IF(N221="snížená",J221,0)</f>
        <v>0</v>
      </c>
      <c r="BG221" s="207">
        <f>IF(N221="zákl. přenesená",J221,0)</f>
        <v>0</v>
      </c>
      <c r="BH221" s="207">
        <f>IF(N221="sníž. přenesená",J221,0)</f>
        <v>0</v>
      </c>
      <c r="BI221" s="207">
        <f>IF(N221="nulová",J221,0)</f>
        <v>0</v>
      </c>
      <c r="BJ221" s="13" t="s">
        <v>85</v>
      </c>
      <c r="BK221" s="207">
        <f>ROUND(I221*H221,2)</f>
        <v>0</v>
      </c>
      <c r="BL221" s="13" t="s">
        <v>169</v>
      </c>
      <c r="BM221" s="206" t="s">
        <v>1059</v>
      </c>
    </row>
    <row r="222" s="2" customFormat="1" ht="16.5" customHeight="1">
      <c r="A222" s="34"/>
      <c r="B222" s="35"/>
      <c r="C222" s="195" t="s">
        <v>381</v>
      </c>
      <c r="D222" s="195" t="s">
        <v>164</v>
      </c>
      <c r="E222" s="196" t="s">
        <v>392</v>
      </c>
      <c r="F222" s="197" t="s">
        <v>393</v>
      </c>
      <c r="G222" s="198" t="s">
        <v>222</v>
      </c>
      <c r="H222" s="199">
        <v>24.199999999999999</v>
      </c>
      <c r="I222" s="200"/>
      <c r="J222" s="201">
        <f>ROUND(I222*H222,2)</f>
        <v>0</v>
      </c>
      <c r="K222" s="197" t="s">
        <v>168</v>
      </c>
      <c r="L222" s="40"/>
      <c r="M222" s="202" t="s">
        <v>1</v>
      </c>
      <c r="N222" s="203" t="s">
        <v>43</v>
      </c>
      <c r="O222" s="87"/>
      <c r="P222" s="204">
        <f>O222*H222</f>
        <v>0</v>
      </c>
      <c r="Q222" s="204">
        <v>0</v>
      </c>
      <c r="R222" s="204">
        <f>Q222*H222</f>
        <v>0</v>
      </c>
      <c r="S222" s="204">
        <v>0</v>
      </c>
      <c r="T222" s="205">
        <f>S222*H222</f>
        <v>0</v>
      </c>
      <c r="U222" s="34"/>
      <c r="V222" s="34"/>
      <c r="W222" s="34"/>
      <c r="X222" s="34"/>
      <c r="Y222" s="34"/>
      <c r="Z222" s="34"/>
      <c r="AA222" s="34"/>
      <c r="AB222" s="34"/>
      <c r="AC222" s="34"/>
      <c r="AD222" s="34"/>
      <c r="AE222" s="34"/>
      <c r="AR222" s="206" t="s">
        <v>169</v>
      </c>
      <c r="AT222" s="206" t="s">
        <v>164</v>
      </c>
      <c r="AU222" s="206" t="s">
        <v>78</v>
      </c>
      <c r="AY222" s="13" t="s">
        <v>170</v>
      </c>
      <c r="BE222" s="207">
        <f>IF(N222="základní",J222,0)</f>
        <v>0</v>
      </c>
      <c r="BF222" s="207">
        <f>IF(N222="snížená",J222,0)</f>
        <v>0</v>
      </c>
      <c r="BG222" s="207">
        <f>IF(N222="zákl. přenesená",J222,0)</f>
        <v>0</v>
      </c>
      <c r="BH222" s="207">
        <f>IF(N222="sníž. přenesená",J222,0)</f>
        <v>0</v>
      </c>
      <c r="BI222" s="207">
        <f>IF(N222="nulová",J222,0)</f>
        <v>0</v>
      </c>
      <c r="BJ222" s="13" t="s">
        <v>85</v>
      </c>
      <c r="BK222" s="207">
        <f>ROUND(I222*H222,2)</f>
        <v>0</v>
      </c>
      <c r="BL222" s="13" t="s">
        <v>169</v>
      </c>
      <c r="BM222" s="206" t="s">
        <v>1060</v>
      </c>
    </row>
    <row r="223" s="2" customFormat="1" ht="24.15" customHeight="1">
      <c r="A223" s="34"/>
      <c r="B223" s="35"/>
      <c r="C223" s="235" t="s">
        <v>386</v>
      </c>
      <c r="D223" s="235" t="s">
        <v>397</v>
      </c>
      <c r="E223" s="236" t="s">
        <v>398</v>
      </c>
      <c r="F223" s="237" t="s">
        <v>399</v>
      </c>
      <c r="G223" s="238" t="s">
        <v>167</v>
      </c>
      <c r="H223" s="239">
        <v>179</v>
      </c>
      <c r="I223" s="240"/>
      <c r="J223" s="241">
        <f>ROUND(I223*H223,2)</f>
        <v>0</v>
      </c>
      <c r="K223" s="237" t="s">
        <v>168</v>
      </c>
      <c r="L223" s="242"/>
      <c r="M223" s="243" t="s">
        <v>1</v>
      </c>
      <c r="N223" s="244" t="s">
        <v>43</v>
      </c>
      <c r="O223" s="87"/>
      <c r="P223" s="204">
        <f>O223*H223</f>
        <v>0</v>
      </c>
      <c r="Q223" s="204">
        <v>0.32700000000000001</v>
      </c>
      <c r="R223" s="204">
        <f>Q223*H223</f>
        <v>58.533000000000001</v>
      </c>
      <c r="S223" s="204">
        <v>0</v>
      </c>
      <c r="T223" s="205">
        <f>S223*H223</f>
        <v>0</v>
      </c>
      <c r="U223" s="34"/>
      <c r="V223" s="34"/>
      <c r="W223" s="34"/>
      <c r="X223" s="34"/>
      <c r="Y223" s="34"/>
      <c r="Z223" s="34"/>
      <c r="AA223" s="34"/>
      <c r="AB223" s="34"/>
      <c r="AC223" s="34"/>
      <c r="AD223" s="34"/>
      <c r="AE223" s="34"/>
      <c r="AR223" s="206" t="s">
        <v>259</v>
      </c>
      <c r="AT223" s="206" t="s">
        <v>397</v>
      </c>
      <c r="AU223" s="206" t="s">
        <v>78</v>
      </c>
      <c r="AY223" s="13" t="s">
        <v>170</v>
      </c>
      <c r="BE223" s="207">
        <f>IF(N223="základní",J223,0)</f>
        <v>0</v>
      </c>
      <c r="BF223" s="207">
        <f>IF(N223="snížená",J223,0)</f>
        <v>0</v>
      </c>
      <c r="BG223" s="207">
        <f>IF(N223="zákl. přenesená",J223,0)</f>
        <v>0</v>
      </c>
      <c r="BH223" s="207">
        <f>IF(N223="sníž. přenesená",J223,0)</f>
        <v>0</v>
      </c>
      <c r="BI223" s="207">
        <f>IF(N223="nulová",J223,0)</f>
        <v>0</v>
      </c>
      <c r="BJ223" s="13" t="s">
        <v>85</v>
      </c>
      <c r="BK223" s="207">
        <f>ROUND(I223*H223,2)</f>
        <v>0</v>
      </c>
      <c r="BL223" s="13" t="s">
        <v>259</v>
      </c>
      <c r="BM223" s="206" t="s">
        <v>1061</v>
      </c>
    </row>
    <row r="224" s="2" customFormat="1" ht="16.5" customHeight="1">
      <c r="A224" s="34"/>
      <c r="B224" s="35"/>
      <c r="C224" s="235" t="s">
        <v>391</v>
      </c>
      <c r="D224" s="235" t="s">
        <v>397</v>
      </c>
      <c r="E224" s="236" t="s">
        <v>411</v>
      </c>
      <c r="F224" s="237" t="s">
        <v>412</v>
      </c>
      <c r="G224" s="238" t="s">
        <v>258</v>
      </c>
      <c r="H224" s="239">
        <v>502.15600000000001</v>
      </c>
      <c r="I224" s="240"/>
      <c r="J224" s="241">
        <f>ROUND(I224*H224,2)</f>
        <v>0</v>
      </c>
      <c r="K224" s="237" t="s">
        <v>168</v>
      </c>
      <c r="L224" s="242"/>
      <c r="M224" s="243" t="s">
        <v>1</v>
      </c>
      <c r="N224" s="244" t="s">
        <v>43</v>
      </c>
      <c r="O224" s="87"/>
      <c r="P224" s="204">
        <f>O224*H224</f>
        <v>0</v>
      </c>
      <c r="Q224" s="204">
        <v>1</v>
      </c>
      <c r="R224" s="204">
        <f>Q224*H224</f>
        <v>502.15600000000001</v>
      </c>
      <c r="S224" s="204">
        <v>0</v>
      </c>
      <c r="T224" s="205">
        <f>S224*H224</f>
        <v>0</v>
      </c>
      <c r="U224" s="34"/>
      <c r="V224" s="34"/>
      <c r="W224" s="34"/>
      <c r="X224" s="34"/>
      <c r="Y224" s="34"/>
      <c r="Z224" s="34"/>
      <c r="AA224" s="34"/>
      <c r="AB224" s="34"/>
      <c r="AC224" s="34"/>
      <c r="AD224" s="34"/>
      <c r="AE224" s="34"/>
      <c r="AR224" s="206" t="s">
        <v>259</v>
      </c>
      <c r="AT224" s="206" t="s">
        <v>397</v>
      </c>
      <c r="AU224" s="206" t="s">
        <v>78</v>
      </c>
      <c r="AY224" s="13" t="s">
        <v>170</v>
      </c>
      <c r="BE224" s="207">
        <f>IF(N224="základní",J224,0)</f>
        <v>0</v>
      </c>
      <c r="BF224" s="207">
        <f>IF(N224="snížená",J224,0)</f>
        <v>0</v>
      </c>
      <c r="BG224" s="207">
        <f>IF(N224="zákl. přenesená",J224,0)</f>
        <v>0</v>
      </c>
      <c r="BH224" s="207">
        <f>IF(N224="sníž. přenesená",J224,0)</f>
        <v>0</v>
      </c>
      <c r="BI224" s="207">
        <f>IF(N224="nulová",J224,0)</f>
        <v>0</v>
      </c>
      <c r="BJ224" s="13" t="s">
        <v>85</v>
      </c>
      <c r="BK224" s="207">
        <f>ROUND(I224*H224,2)</f>
        <v>0</v>
      </c>
      <c r="BL224" s="13" t="s">
        <v>259</v>
      </c>
      <c r="BM224" s="206" t="s">
        <v>1062</v>
      </c>
    </row>
    <row r="225" s="2" customFormat="1" ht="16.5" customHeight="1">
      <c r="A225" s="34"/>
      <c r="B225" s="35"/>
      <c r="C225" s="235" t="s">
        <v>396</v>
      </c>
      <c r="D225" s="235" t="s">
        <v>397</v>
      </c>
      <c r="E225" s="236" t="s">
        <v>406</v>
      </c>
      <c r="F225" s="237" t="s">
        <v>407</v>
      </c>
      <c r="G225" s="238" t="s">
        <v>258</v>
      </c>
      <c r="H225" s="239">
        <v>43.560000000000002</v>
      </c>
      <c r="I225" s="240"/>
      <c r="J225" s="241">
        <f>ROUND(I225*H225,2)</f>
        <v>0</v>
      </c>
      <c r="K225" s="237" t="s">
        <v>168</v>
      </c>
      <c r="L225" s="242"/>
      <c r="M225" s="243" t="s">
        <v>1</v>
      </c>
      <c r="N225" s="244" t="s">
        <v>43</v>
      </c>
      <c r="O225" s="87"/>
      <c r="P225" s="204">
        <f>O225*H225</f>
        <v>0</v>
      </c>
      <c r="Q225" s="204">
        <v>1</v>
      </c>
      <c r="R225" s="204">
        <f>Q225*H225</f>
        <v>43.560000000000002</v>
      </c>
      <c r="S225" s="204">
        <v>0</v>
      </c>
      <c r="T225" s="205">
        <f>S225*H225</f>
        <v>0</v>
      </c>
      <c r="U225" s="34"/>
      <c r="V225" s="34"/>
      <c r="W225" s="34"/>
      <c r="X225" s="34"/>
      <c r="Y225" s="34"/>
      <c r="Z225" s="34"/>
      <c r="AA225" s="34"/>
      <c r="AB225" s="34"/>
      <c r="AC225" s="34"/>
      <c r="AD225" s="34"/>
      <c r="AE225" s="34"/>
      <c r="AR225" s="206" t="s">
        <v>259</v>
      </c>
      <c r="AT225" s="206" t="s">
        <v>397</v>
      </c>
      <c r="AU225" s="206" t="s">
        <v>78</v>
      </c>
      <c r="AY225" s="13" t="s">
        <v>170</v>
      </c>
      <c r="BE225" s="207">
        <f>IF(N225="základní",J225,0)</f>
        <v>0</v>
      </c>
      <c r="BF225" s="207">
        <f>IF(N225="snížená",J225,0)</f>
        <v>0</v>
      </c>
      <c r="BG225" s="207">
        <f>IF(N225="zákl. přenesená",J225,0)</f>
        <v>0</v>
      </c>
      <c r="BH225" s="207">
        <f>IF(N225="sníž. přenesená",J225,0)</f>
        <v>0</v>
      </c>
      <c r="BI225" s="207">
        <f>IF(N225="nulová",J225,0)</f>
        <v>0</v>
      </c>
      <c r="BJ225" s="13" t="s">
        <v>85</v>
      </c>
      <c r="BK225" s="207">
        <f>ROUND(I225*H225,2)</f>
        <v>0</v>
      </c>
      <c r="BL225" s="13" t="s">
        <v>259</v>
      </c>
      <c r="BM225" s="206" t="s">
        <v>1063</v>
      </c>
    </row>
    <row r="226" s="2" customFormat="1" ht="24.15" customHeight="1">
      <c r="A226" s="34"/>
      <c r="B226" s="35"/>
      <c r="C226" s="235" t="s">
        <v>401</v>
      </c>
      <c r="D226" s="235" t="s">
        <v>397</v>
      </c>
      <c r="E226" s="236" t="s">
        <v>424</v>
      </c>
      <c r="F226" s="237" t="s">
        <v>425</v>
      </c>
      <c r="G226" s="238" t="s">
        <v>167</v>
      </c>
      <c r="H226" s="239">
        <v>6</v>
      </c>
      <c r="I226" s="240"/>
      <c r="J226" s="241">
        <f>ROUND(I226*H226,2)</f>
        <v>0</v>
      </c>
      <c r="K226" s="237" t="s">
        <v>168</v>
      </c>
      <c r="L226" s="242"/>
      <c r="M226" s="243" t="s">
        <v>1</v>
      </c>
      <c r="N226" s="244" t="s">
        <v>43</v>
      </c>
      <c r="O226" s="87"/>
      <c r="P226" s="204">
        <f>O226*H226</f>
        <v>0</v>
      </c>
      <c r="Q226" s="204">
        <v>0.032770000000000001</v>
      </c>
      <c r="R226" s="204">
        <f>Q226*H226</f>
        <v>0.19662000000000002</v>
      </c>
      <c r="S226" s="204">
        <v>0</v>
      </c>
      <c r="T226" s="205">
        <f>S226*H226</f>
        <v>0</v>
      </c>
      <c r="U226" s="34"/>
      <c r="V226" s="34"/>
      <c r="W226" s="34"/>
      <c r="X226" s="34"/>
      <c r="Y226" s="34"/>
      <c r="Z226" s="34"/>
      <c r="AA226" s="34"/>
      <c r="AB226" s="34"/>
      <c r="AC226" s="34"/>
      <c r="AD226" s="34"/>
      <c r="AE226" s="34"/>
      <c r="AR226" s="206" t="s">
        <v>259</v>
      </c>
      <c r="AT226" s="206" t="s">
        <v>397</v>
      </c>
      <c r="AU226" s="206" t="s">
        <v>78</v>
      </c>
      <c r="AY226" s="13" t="s">
        <v>170</v>
      </c>
      <c r="BE226" s="207">
        <f>IF(N226="základní",J226,0)</f>
        <v>0</v>
      </c>
      <c r="BF226" s="207">
        <f>IF(N226="snížená",J226,0)</f>
        <v>0</v>
      </c>
      <c r="BG226" s="207">
        <f>IF(N226="zákl. přenesená",J226,0)</f>
        <v>0</v>
      </c>
      <c r="BH226" s="207">
        <f>IF(N226="sníž. přenesená",J226,0)</f>
        <v>0</v>
      </c>
      <c r="BI226" s="207">
        <f>IF(N226="nulová",J226,0)</f>
        <v>0</v>
      </c>
      <c r="BJ226" s="13" t="s">
        <v>85</v>
      </c>
      <c r="BK226" s="207">
        <f>ROUND(I226*H226,2)</f>
        <v>0</v>
      </c>
      <c r="BL226" s="13" t="s">
        <v>259</v>
      </c>
      <c r="BM226" s="206" t="s">
        <v>1064</v>
      </c>
    </row>
    <row r="227" s="2" customFormat="1" ht="33" customHeight="1">
      <c r="A227" s="34"/>
      <c r="B227" s="35"/>
      <c r="C227" s="235" t="s">
        <v>405</v>
      </c>
      <c r="D227" s="235" t="s">
        <v>397</v>
      </c>
      <c r="E227" s="236" t="s">
        <v>543</v>
      </c>
      <c r="F227" s="237" t="s">
        <v>544</v>
      </c>
      <c r="G227" s="238" t="s">
        <v>167</v>
      </c>
      <c r="H227" s="239">
        <v>9</v>
      </c>
      <c r="I227" s="240"/>
      <c r="J227" s="241">
        <f>ROUND(I227*H227,2)</f>
        <v>0</v>
      </c>
      <c r="K227" s="237" t="s">
        <v>168</v>
      </c>
      <c r="L227" s="242"/>
      <c r="M227" s="243" t="s">
        <v>1</v>
      </c>
      <c r="N227" s="244" t="s">
        <v>43</v>
      </c>
      <c r="O227" s="87"/>
      <c r="P227" s="204">
        <f>O227*H227</f>
        <v>0</v>
      </c>
      <c r="Q227" s="204">
        <v>0</v>
      </c>
      <c r="R227" s="204">
        <f>Q227*H227</f>
        <v>0</v>
      </c>
      <c r="S227" s="204">
        <v>0</v>
      </c>
      <c r="T227" s="205">
        <f>S227*H227</f>
        <v>0</v>
      </c>
      <c r="U227" s="34"/>
      <c r="V227" s="34"/>
      <c r="W227" s="34"/>
      <c r="X227" s="34"/>
      <c r="Y227" s="34"/>
      <c r="Z227" s="34"/>
      <c r="AA227" s="34"/>
      <c r="AB227" s="34"/>
      <c r="AC227" s="34"/>
      <c r="AD227" s="34"/>
      <c r="AE227" s="34"/>
      <c r="AR227" s="206" t="s">
        <v>259</v>
      </c>
      <c r="AT227" s="206" t="s">
        <v>397</v>
      </c>
      <c r="AU227" s="206" t="s">
        <v>78</v>
      </c>
      <c r="AY227" s="13" t="s">
        <v>170</v>
      </c>
      <c r="BE227" s="207">
        <f>IF(N227="základní",J227,0)</f>
        <v>0</v>
      </c>
      <c r="BF227" s="207">
        <f>IF(N227="snížená",J227,0)</f>
        <v>0</v>
      </c>
      <c r="BG227" s="207">
        <f>IF(N227="zákl. přenesená",J227,0)</f>
        <v>0</v>
      </c>
      <c r="BH227" s="207">
        <f>IF(N227="sníž. přenesená",J227,0)</f>
        <v>0</v>
      </c>
      <c r="BI227" s="207">
        <f>IF(N227="nulová",J227,0)</f>
        <v>0</v>
      </c>
      <c r="BJ227" s="13" t="s">
        <v>85</v>
      </c>
      <c r="BK227" s="207">
        <f>ROUND(I227*H227,2)</f>
        <v>0</v>
      </c>
      <c r="BL227" s="13" t="s">
        <v>259</v>
      </c>
      <c r="BM227" s="206" t="s">
        <v>1065</v>
      </c>
    </row>
    <row r="228" s="2" customFormat="1" ht="33" customHeight="1">
      <c r="A228" s="34"/>
      <c r="B228" s="35"/>
      <c r="C228" s="235" t="s">
        <v>410</v>
      </c>
      <c r="D228" s="235" t="s">
        <v>397</v>
      </c>
      <c r="E228" s="236" t="s">
        <v>547</v>
      </c>
      <c r="F228" s="237" t="s">
        <v>548</v>
      </c>
      <c r="G228" s="238" t="s">
        <v>167</v>
      </c>
      <c r="H228" s="239">
        <v>6</v>
      </c>
      <c r="I228" s="240"/>
      <c r="J228" s="241">
        <f>ROUND(I228*H228,2)</f>
        <v>0</v>
      </c>
      <c r="K228" s="237" t="s">
        <v>168</v>
      </c>
      <c r="L228" s="242"/>
      <c r="M228" s="243" t="s">
        <v>1</v>
      </c>
      <c r="N228" s="244" t="s">
        <v>43</v>
      </c>
      <c r="O228" s="87"/>
      <c r="P228" s="204">
        <f>O228*H228</f>
        <v>0</v>
      </c>
      <c r="Q228" s="204">
        <v>0</v>
      </c>
      <c r="R228" s="204">
        <f>Q228*H228</f>
        <v>0</v>
      </c>
      <c r="S228" s="204">
        <v>0</v>
      </c>
      <c r="T228" s="205">
        <f>S228*H228</f>
        <v>0</v>
      </c>
      <c r="U228" s="34"/>
      <c r="V228" s="34"/>
      <c r="W228" s="34"/>
      <c r="X228" s="34"/>
      <c r="Y228" s="34"/>
      <c r="Z228" s="34"/>
      <c r="AA228" s="34"/>
      <c r="AB228" s="34"/>
      <c r="AC228" s="34"/>
      <c r="AD228" s="34"/>
      <c r="AE228" s="34"/>
      <c r="AR228" s="206" t="s">
        <v>259</v>
      </c>
      <c r="AT228" s="206" t="s">
        <v>397</v>
      </c>
      <c r="AU228" s="206" t="s">
        <v>78</v>
      </c>
      <c r="AY228" s="13" t="s">
        <v>170</v>
      </c>
      <c r="BE228" s="207">
        <f>IF(N228="základní",J228,0)</f>
        <v>0</v>
      </c>
      <c r="BF228" s="207">
        <f>IF(N228="snížená",J228,0)</f>
        <v>0</v>
      </c>
      <c r="BG228" s="207">
        <f>IF(N228="zákl. přenesená",J228,0)</f>
        <v>0</v>
      </c>
      <c r="BH228" s="207">
        <f>IF(N228="sníž. přenesená",J228,0)</f>
        <v>0</v>
      </c>
      <c r="BI228" s="207">
        <f>IF(N228="nulová",J228,0)</f>
        <v>0</v>
      </c>
      <c r="BJ228" s="13" t="s">
        <v>85</v>
      </c>
      <c r="BK228" s="207">
        <f>ROUND(I228*H228,2)</f>
        <v>0</v>
      </c>
      <c r="BL228" s="13" t="s">
        <v>259</v>
      </c>
      <c r="BM228" s="206" t="s">
        <v>1066</v>
      </c>
    </row>
    <row r="229" s="2" customFormat="1" ht="24.15" customHeight="1">
      <c r="A229" s="34"/>
      <c r="B229" s="35"/>
      <c r="C229" s="235" t="s">
        <v>415</v>
      </c>
      <c r="D229" s="235" t="s">
        <v>397</v>
      </c>
      <c r="E229" s="236" t="s">
        <v>551</v>
      </c>
      <c r="F229" s="237" t="s">
        <v>552</v>
      </c>
      <c r="G229" s="238" t="s">
        <v>167</v>
      </c>
      <c r="H229" s="239">
        <v>25</v>
      </c>
      <c r="I229" s="240"/>
      <c r="J229" s="241">
        <f>ROUND(I229*H229,2)</f>
        <v>0</v>
      </c>
      <c r="K229" s="237" t="s">
        <v>168</v>
      </c>
      <c r="L229" s="242"/>
      <c r="M229" s="245" t="s">
        <v>1</v>
      </c>
      <c r="N229" s="246" t="s">
        <v>43</v>
      </c>
      <c r="O229" s="247"/>
      <c r="P229" s="248">
        <f>O229*H229</f>
        <v>0</v>
      </c>
      <c r="Q229" s="248">
        <v>0.00025999999999999998</v>
      </c>
      <c r="R229" s="248">
        <f>Q229*H229</f>
        <v>0.0064999999999999997</v>
      </c>
      <c r="S229" s="248">
        <v>0</v>
      </c>
      <c r="T229" s="249">
        <f>S229*H229</f>
        <v>0</v>
      </c>
      <c r="U229" s="34"/>
      <c r="V229" s="34"/>
      <c r="W229" s="34"/>
      <c r="X229" s="34"/>
      <c r="Y229" s="34"/>
      <c r="Z229" s="34"/>
      <c r="AA229" s="34"/>
      <c r="AB229" s="34"/>
      <c r="AC229" s="34"/>
      <c r="AD229" s="34"/>
      <c r="AE229" s="34"/>
      <c r="AR229" s="206" t="s">
        <v>206</v>
      </c>
      <c r="AT229" s="206" t="s">
        <v>397</v>
      </c>
      <c r="AU229" s="206" t="s">
        <v>78</v>
      </c>
      <c r="AY229" s="13" t="s">
        <v>170</v>
      </c>
      <c r="BE229" s="207">
        <f>IF(N229="základní",J229,0)</f>
        <v>0</v>
      </c>
      <c r="BF229" s="207">
        <f>IF(N229="snížená",J229,0)</f>
        <v>0</v>
      </c>
      <c r="BG229" s="207">
        <f>IF(N229="zákl. přenesená",J229,0)</f>
        <v>0</v>
      </c>
      <c r="BH229" s="207">
        <f>IF(N229="sníž. přenesená",J229,0)</f>
        <v>0</v>
      </c>
      <c r="BI229" s="207">
        <f>IF(N229="nulová",J229,0)</f>
        <v>0</v>
      </c>
      <c r="BJ229" s="13" t="s">
        <v>85</v>
      </c>
      <c r="BK229" s="207">
        <f>ROUND(I229*H229,2)</f>
        <v>0</v>
      </c>
      <c r="BL229" s="13" t="s">
        <v>169</v>
      </c>
      <c r="BM229" s="206" t="s">
        <v>1067</v>
      </c>
    </row>
    <row r="230" s="2" customFormat="1" ht="6.96" customHeight="1">
      <c r="A230" s="34"/>
      <c r="B230" s="62"/>
      <c r="C230" s="63"/>
      <c r="D230" s="63"/>
      <c r="E230" s="63"/>
      <c r="F230" s="63"/>
      <c r="G230" s="63"/>
      <c r="H230" s="63"/>
      <c r="I230" s="63"/>
      <c r="J230" s="63"/>
      <c r="K230" s="63"/>
      <c r="L230" s="40"/>
      <c r="M230" s="34"/>
      <c r="O230" s="34"/>
      <c r="P230" s="34"/>
      <c r="Q230" s="34"/>
      <c r="R230" s="34"/>
      <c r="S230" s="34"/>
      <c r="T230" s="34"/>
      <c r="U230" s="34"/>
      <c r="V230" s="34"/>
      <c r="W230" s="34"/>
      <c r="X230" s="34"/>
      <c r="Y230" s="34"/>
      <c r="Z230" s="34"/>
      <c r="AA230" s="34"/>
      <c r="AB230" s="34"/>
      <c r="AC230" s="34"/>
      <c r="AD230" s="34"/>
      <c r="AE230" s="34"/>
    </row>
  </sheetData>
  <sheetProtection sheet="1" autoFilter="0" formatColumns="0" formatRows="0" objects="1" scenarios="1" spinCount="100000" saltValue="Dv4hTt0aBx3w1JTzzwF3bQWBnQeN/ALvDIUKsJ0mT2E1VOq+34OiIX/jbCrMa2ku8J6k6PROl6PkM03DtdtOpw==" hashValue="7hiVkspeXrr/bTu0KxjwA/FEbM11fsozeV+QDUoTszbMckqJdffk30sSEyJv6K6dPx5MDg70NjF5r3umhmyShg==" algorithmName="SHA-512" password="CC35"/>
  <autoFilter ref="C119:K22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121</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980</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1068</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ROUND((SUM(BE120:BE155)),  2)</f>
        <v>0</v>
      </c>
      <c r="G35" s="34"/>
      <c r="H35" s="34"/>
      <c r="I35" s="160">
        <v>0.20999999999999999</v>
      </c>
      <c r="J35" s="159">
        <f>ROUND(((SUM(BE120:BE155))*I35),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ROUND((SUM(BF120:BF155)),  2)</f>
        <v>0</v>
      </c>
      <c r="G36" s="34"/>
      <c r="H36" s="34"/>
      <c r="I36" s="160">
        <v>0.14999999999999999</v>
      </c>
      <c r="J36" s="159">
        <f>ROUND(((SUM(BF120:BF155))*I36),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ROUND((SUM(BG120:BG155)),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ROUND((SUM(BH120:BH155)),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ROUND((SUM(BI120:BI155)),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980</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A.3.2 - Materiál zajištěný objednatelem - NEOCEŇOVAT</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980</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A.3.2 - Materiál zajištěný objednatelem - NEOCEŇOVAT</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SUM(P121:P155)</f>
        <v>0</v>
      </c>
      <c r="Q120" s="100"/>
      <c r="R120" s="192">
        <f>SUM(R121:R155)</f>
        <v>53.310359999999996</v>
      </c>
      <c r="S120" s="100"/>
      <c r="T120" s="193">
        <f>SUM(T121:T155)</f>
        <v>0</v>
      </c>
      <c r="U120" s="34"/>
      <c r="V120" s="34"/>
      <c r="W120" s="34"/>
      <c r="X120" s="34"/>
      <c r="Y120" s="34"/>
      <c r="Z120" s="34"/>
      <c r="AA120" s="34"/>
      <c r="AB120" s="34"/>
      <c r="AC120" s="34"/>
      <c r="AD120" s="34"/>
      <c r="AE120" s="34"/>
      <c r="AT120" s="13" t="s">
        <v>77</v>
      </c>
      <c r="AU120" s="13" t="s">
        <v>150</v>
      </c>
      <c r="BK120" s="194">
        <f>SUM(BK121:BK155)</f>
        <v>0</v>
      </c>
    </row>
    <row r="121" s="2" customFormat="1" ht="24.15" customHeight="1">
      <c r="A121" s="34"/>
      <c r="B121" s="35"/>
      <c r="C121" s="235" t="s">
        <v>85</v>
      </c>
      <c r="D121" s="235" t="s">
        <v>397</v>
      </c>
      <c r="E121" s="236" t="s">
        <v>556</v>
      </c>
      <c r="F121" s="237" t="s">
        <v>557</v>
      </c>
      <c r="G121" s="238" t="s">
        <v>167</v>
      </c>
      <c r="H121" s="239">
        <v>32</v>
      </c>
      <c r="I121" s="240"/>
      <c r="J121" s="241">
        <f>ROUND(I121*H121,2)</f>
        <v>0</v>
      </c>
      <c r="K121" s="237" t="s">
        <v>168</v>
      </c>
      <c r="L121" s="242"/>
      <c r="M121" s="243" t="s">
        <v>1</v>
      </c>
      <c r="N121" s="244" t="s">
        <v>43</v>
      </c>
      <c r="O121" s="87"/>
      <c r="P121" s="204">
        <f>O121*H121</f>
        <v>0</v>
      </c>
      <c r="Q121" s="204">
        <v>0.097000000000000003</v>
      </c>
      <c r="R121" s="204">
        <f>Q121*H121</f>
        <v>3.1040000000000001</v>
      </c>
      <c r="S121" s="204">
        <v>0</v>
      </c>
      <c r="T121" s="205">
        <f>S121*H121</f>
        <v>0</v>
      </c>
      <c r="U121" s="34"/>
      <c r="V121" s="34"/>
      <c r="W121" s="34"/>
      <c r="X121" s="34"/>
      <c r="Y121" s="34"/>
      <c r="Z121" s="34"/>
      <c r="AA121" s="34"/>
      <c r="AB121" s="34"/>
      <c r="AC121" s="34"/>
      <c r="AD121" s="34"/>
      <c r="AE121" s="34"/>
      <c r="AR121" s="206" t="s">
        <v>259</v>
      </c>
      <c r="AT121" s="206" t="s">
        <v>397</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1069</v>
      </c>
    </row>
    <row r="122" s="2" customFormat="1" ht="24.15" customHeight="1">
      <c r="A122" s="34"/>
      <c r="B122" s="35"/>
      <c r="C122" s="235" t="s">
        <v>87</v>
      </c>
      <c r="D122" s="235" t="s">
        <v>397</v>
      </c>
      <c r="E122" s="236" t="s">
        <v>559</v>
      </c>
      <c r="F122" s="237" t="s">
        <v>560</v>
      </c>
      <c r="G122" s="238" t="s">
        <v>167</v>
      </c>
      <c r="H122" s="239">
        <v>42</v>
      </c>
      <c r="I122" s="240"/>
      <c r="J122" s="241">
        <f>ROUND(I122*H122,2)</f>
        <v>0</v>
      </c>
      <c r="K122" s="237" t="s">
        <v>168</v>
      </c>
      <c r="L122" s="242"/>
      <c r="M122" s="243" t="s">
        <v>1</v>
      </c>
      <c r="N122" s="244" t="s">
        <v>43</v>
      </c>
      <c r="O122" s="87"/>
      <c r="P122" s="204">
        <f>O122*H122</f>
        <v>0</v>
      </c>
      <c r="Q122" s="204">
        <v>0.097000000000000003</v>
      </c>
      <c r="R122" s="204">
        <f>Q122*H122</f>
        <v>4.0739999999999998</v>
      </c>
      <c r="S122" s="204">
        <v>0</v>
      </c>
      <c r="T122" s="205">
        <f>S122*H122</f>
        <v>0</v>
      </c>
      <c r="U122" s="34"/>
      <c r="V122" s="34"/>
      <c r="W122" s="34"/>
      <c r="X122" s="34"/>
      <c r="Y122" s="34"/>
      <c r="Z122" s="34"/>
      <c r="AA122" s="34"/>
      <c r="AB122" s="34"/>
      <c r="AC122" s="34"/>
      <c r="AD122" s="34"/>
      <c r="AE122" s="34"/>
      <c r="AR122" s="206" t="s">
        <v>259</v>
      </c>
      <c r="AT122" s="206" t="s">
        <v>397</v>
      </c>
      <c r="AU122" s="206" t="s">
        <v>78</v>
      </c>
      <c r="AY122" s="13" t="s">
        <v>170</v>
      </c>
      <c r="BE122" s="207">
        <f>IF(N122="základní",J122,0)</f>
        <v>0</v>
      </c>
      <c r="BF122" s="207">
        <f>IF(N122="snížená",J122,0)</f>
        <v>0</v>
      </c>
      <c r="BG122" s="207">
        <f>IF(N122="zákl. přenesená",J122,0)</f>
        <v>0</v>
      </c>
      <c r="BH122" s="207">
        <f>IF(N122="sníž. přenesená",J122,0)</f>
        <v>0</v>
      </c>
      <c r="BI122" s="207">
        <f>IF(N122="nulová",J122,0)</f>
        <v>0</v>
      </c>
      <c r="BJ122" s="13" t="s">
        <v>85</v>
      </c>
      <c r="BK122" s="207">
        <f>ROUND(I122*H122,2)</f>
        <v>0</v>
      </c>
      <c r="BL122" s="13" t="s">
        <v>259</v>
      </c>
      <c r="BM122" s="206" t="s">
        <v>1070</v>
      </c>
    </row>
    <row r="123" s="2" customFormat="1" ht="24.15" customHeight="1">
      <c r="A123" s="34"/>
      <c r="B123" s="35"/>
      <c r="C123" s="235" t="s">
        <v>177</v>
      </c>
      <c r="D123" s="235" t="s">
        <v>397</v>
      </c>
      <c r="E123" s="236" t="s">
        <v>562</v>
      </c>
      <c r="F123" s="237" t="s">
        <v>563</v>
      </c>
      <c r="G123" s="238" t="s">
        <v>167</v>
      </c>
      <c r="H123" s="239">
        <v>18</v>
      </c>
      <c r="I123" s="240"/>
      <c r="J123" s="241">
        <f>ROUND(I123*H123,2)</f>
        <v>0</v>
      </c>
      <c r="K123" s="237" t="s">
        <v>168</v>
      </c>
      <c r="L123" s="242"/>
      <c r="M123" s="243" t="s">
        <v>1</v>
      </c>
      <c r="N123" s="244" t="s">
        <v>43</v>
      </c>
      <c r="O123" s="87"/>
      <c r="P123" s="204">
        <f>O123*H123</f>
        <v>0</v>
      </c>
      <c r="Q123" s="204">
        <v>0.10073</v>
      </c>
      <c r="R123" s="204">
        <f>Q123*H123</f>
        <v>1.81314</v>
      </c>
      <c r="S123" s="204">
        <v>0</v>
      </c>
      <c r="T123" s="205">
        <f>S123*H123</f>
        <v>0</v>
      </c>
      <c r="U123" s="34"/>
      <c r="V123" s="34"/>
      <c r="W123" s="34"/>
      <c r="X123" s="34"/>
      <c r="Y123" s="34"/>
      <c r="Z123" s="34"/>
      <c r="AA123" s="34"/>
      <c r="AB123" s="34"/>
      <c r="AC123" s="34"/>
      <c r="AD123" s="34"/>
      <c r="AE123" s="34"/>
      <c r="AR123" s="206" t="s">
        <v>259</v>
      </c>
      <c r="AT123" s="206" t="s">
        <v>397</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259</v>
      </c>
      <c r="BM123" s="206" t="s">
        <v>1071</v>
      </c>
    </row>
    <row r="124" s="2" customFormat="1" ht="24.15" customHeight="1">
      <c r="A124" s="34"/>
      <c r="B124" s="35"/>
      <c r="C124" s="235" t="s">
        <v>169</v>
      </c>
      <c r="D124" s="235" t="s">
        <v>397</v>
      </c>
      <c r="E124" s="236" t="s">
        <v>565</v>
      </c>
      <c r="F124" s="237" t="s">
        <v>566</v>
      </c>
      <c r="G124" s="238" t="s">
        <v>167</v>
      </c>
      <c r="H124" s="239">
        <v>15</v>
      </c>
      <c r="I124" s="240"/>
      <c r="J124" s="241">
        <f>ROUND(I124*H124,2)</f>
        <v>0</v>
      </c>
      <c r="K124" s="237" t="s">
        <v>168</v>
      </c>
      <c r="L124" s="242"/>
      <c r="M124" s="243" t="s">
        <v>1</v>
      </c>
      <c r="N124" s="244" t="s">
        <v>43</v>
      </c>
      <c r="O124" s="87"/>
      <c r="P124" s="204">
        <f>O124*H124</f>
        <v>0</v>
      </c>
      <c r="Q124" s="204">
        <v>0.10446</v>
      </c>
      <c r="R124" s="204">
        <f>Q124*H124</f>
        <v>1.5669</v>
      </c>
      <c r="S124" s="204">
        <v>0</v>
      </c>
      <c r="T124" s="205">
        <f>S124*H124</f>
        <v>0</v>
      </c>
      <c r="U124" s="34"/>
      <c r="V124" s="34"/>
      <c r="W124" s="34"/>
      <c r="X124" s="34"/>
      <c r="Y124" s="34"/>
      <c r="Z124" s="34"/>
      <c r="AA124" s="34"/>
      <c r="AB124" s="34"/>
      <c r="AC124" s="34"/>
      <c r="AD124" s="34"/>
      <c r="AE124" s="34"/>
      <c r="AR124" s="206" t="s">
        <v>259</v>
      </c>
      <c r="AT124" s="206" t="s">
        <v>397</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1072</v>
      </c>
    </row>
    <row r="125" s="2" customFormat="1" ht="24.15" customHeight="1">
      <c r="A125" s="34"/>
      <c r="B125" s="35"/>
      <c r="C125" s="235" t="s">
        <v>189</v>
      </c>
      <c r="D125" s="235" t="s">
        <v>397</v>
      </c>
      <c r="E125" s="236" t="s">
        <v>568</v>
      </c>
      <c r="F125" s="237" t="s">
        <v>569</v>
      </c>
      <c r="G125" s="238" t="s">
        <v>167</v>
      </c>
      <c r="H125" s="239">
        <v>12</v>
      </c>
      <c r="I125" s="240"/>
      <c r="J125" s="241">
        <f>ROUND(I125*H125,2)</f>
        <v>0</v>
      </c>
      <c r="K125" s="237" t="s">
        <v>168</v>
      </c>
      <c r="L125" s="242"/>
      <c r="M125" s="243" t="s">
        <v>1</v>
      </c>
      <c r="N125" s="244" t="s">
        <v>43</v>
      </c>
      <c r="O125" s="87"/>
      <c r="P125" s="204">
        <f>O125*H125</f>
        <v>0</v>
      </c>
      <c r="Q125" s="204">
        <v>0.10819</v>
      </c>
      <c r="R125" s="204">
        <f>Q125*H125</f>
        <v>1.2982799999999999</v>
      </c>
      <c r="S125" s="204">
        <v>0</v>
      </c>
      <c r="T125" s="205">
        <f>S125*H125</f>
        <v>0</v>
      </c>
      <c r="U125" s="34"/>
      <c r="V125" s="34"/>
      <c r="W125" s="34"/>
      <c r="X125" s="34"/>
      <c r="Y125" s="34"/>
      <c r="Z125" s="34"/>
      <c r="AA125" s="34"/>
      <c r="AB125" s="34"/>
      <c r="AC125" s="34"/>
      <c r="AD125" s="34"/>
      <c r="AE125" s="34"/>
      <c r="AR125" s="206" t="s">
        <v>259</v>
      </c>
      <c r="AT125" s="206" t="s">
        <v>397</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259</v>
      </c>
      <c r="BM125" s="206" t="s">
        <v>1073</v>
      </c>
    </row>
    <row r="126" s="2" customFormat="1" ht="24.15" customHeight="1">
      <c r="A126" s="34"/>
      <c r="B126" s="35"/>
      <c r="C126" s="235" t="s">
        <v>195</v>
      </c>
      <c r="D126" s="235" t="s">
        <v>397</v>
      </c>
      <c r="E126" s="236" t="s">
        <v>571</v>
      </c>
      <c r="F126" s="237" t="s">
        <v>572</v>
      </c>
      <c r="G126" s="238" t="s">
        <v>167</v>
      </c>
      <c r="H126" s="239">
        <v>9</v>
      </c>
      <c r="I126" s="240"/>
      <c r="J126" s="241">
        <f>ROUND(I126*H126,2)</f>
        <v>0</v>
      </c>
      <c r="K126" s="237" t="s">
        <v>168</v>
      </c>
      <c r="L126" s="242"/>
      <c r="M126" s="243" t="s">
        <v>1</v>
      </c>
      <c r="N126" s="244" t="s">
        <v>43</v>
      </c>
      <c r="O126" s="87"/>
      <c r="P126" s="204">
        <f>O126*H126</f>
        <v>0</v>
      </c>
      <c r="Q126" s="204">
        <v>0.11192000000000001</v>
      </c>
      <c r="R126" s="204">
        <f>Q126*H126</f>
        <v>1.00728</v>
      </c>
      <c r="S126" s="204">
        <v>0</v>
      </c>
      <c r="T126" s="205">
        <f>S126*H126</f>
        <v>0</v>
      </c>
      <c r="U126" s="34"/>
      <c r="V126" s="34"/>
      <c r="W126" s="34"/>
      <c r="X126" s="34"/>
      <c r="Y126" s="34"/>
      <c r="Z126" s="34"/>
      <c r="AA126" s="34"/>
      <c r="AB126" s="34"/>
      <c r="AC126" s="34"/>
      <c r="AD126" s="34"/>
      <c r="AE126" s="34"/>
      <c r="AR126" s="206" t="s">
        <v>259</v>
      </c>
      <c r="AT126" s="206" t="s">
        <v>397</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259</v>
      </c>
      <c r="BM126" s="206" t="s">
        <v>1074</v>
      </c>
    </row>
    <row r="127" s="2" customFormat="1" ht="24.15" customHeight="1">
      <c r="A127" s="34"/>
      <c r="B127" s="35"/>
      <c r="C127" s="235" t="s">
        <v>201</v>
      </c>
      <c r="D127" s="235" t="s">
        <v>397</v>
      </c>
      <c r="E127" s="236" t="s">
        <v>574</v>
      </c>
      <c r="F127" s="237" t="s">
        <v>575</v>
      </c>
      <c r="G127" s="238" t="s">
        <v>167</v>
      </c>
      <c r="H127" s="239">
        <v>9</v>
      </c>
      <c r="I127" s="240"/>
      <c r="J127" s="241">
        <f>ROUND(I127*H127,2)</f>
        <v>0</v>
      </c>
      <c r="K127" s="237" t="s">
        <v>168</v>
      </c>
      <c r="L127" s="242"/>
      <c r="M127" s="243" t="s">
        <v>1</v>
      </c>
      <c r="N127" s="244" t="s">
        <v>43</v>
      </c>
      <c r="O127" s="87"/>
      <c r="P127" s="204">
        <f>O127*H127</f>
        <v>0</v>
      </c>
      <c r="Q127" s="204">
        <v>0.11565</v>
      </c>
      <c r="R127" s="204">
        <f>Q127*H127</f>
        <v>1.0408500000000001</v>
      </c>
      <c r="S127" s="204">
        <v>0</v>
      </c>
      <c r="T127" s="205">
        <f>S127*H127</f>
        <v>0</v>
      </c>
      <c r="U127" s="34"/>
      <c r="V127" s="34"/>
      <c r="W127" s="34"/>
      <c r="X127" s="34"/>
      <c r="Y127" s="34"/>
      <c r="Z127" s="34"/>
      <c r="AA127" s="34"/>
      <c r="AB127" s="34"/>
      <c r="AC127" s="34"/>
      <c r="AD127" s="34"/>
      <c r="AE127" s="34"/>
      <c r="AR127" s="206" t="s">
        <v>259</v>
      </c>
      <c r="AT127" s="206" t="s">
        <v>397</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1075</v>
      </c>
    </row>
    <row r="128" s="2" customFormat="1" ht="24.15" customHeight="1">
      <c r="A128" s="34"/>
      <c r="B128" s="35"/>
      <c r="C128" s="235" t="s">
        <v>206</v>
      </c>
      <c r="D128" s="235" t="s">
        <v>397</v>
      </c>
      <c r="E128" s="236" t="s">
        <v>577</v>
      </c>
      <c r="F128" s="237" t="s">
        <v>578</v>
      </c>
      <c r="G128" s="238" t="s">
        <v>167</v>
      </c>
      <c r="H128" s="239">
        <v>6</v>
      </c>
      <c r="I128" s="240"/>
      <c r="J128" s="241">
        <f>ROUND(I128*H128,2)</f>
        <v>0</v>
      </c>
      <c r="K128" s="237" t="s">
        <v>168</v>
      </c>
      <c r="L128" s="242"/>
      <c r="M128" s="243" t="s">
        <v>1</v>
      </c>
      <c r="N128" s="244" t="s">
        <v>43</v>
      </c>
      <c r="O128" s="87"/>
      <c r="P128" s="204">
        <f>O128*H128</f>
        <v>0</v>
      </c>
      <c r="Q128" s="204">
        <v>0.11938</v>
      </c>
      <c r="R128" s="204">
        <f>Q128*H128</f>
        <v>0.71628000000000003</v>
      </c>
      <c r="S128" s="204">
        <v>0</v>
      </c>
      <c r="T128" s="205">
        <f>S128*H128</f>
        <v>0</v>
      </c>
      <c r="U128" s="34"/>
      <c r="V128" s="34"/>
      <c r="W128" s="34"/>
      <c r="X128" s="34"/>
      <c r="Y128" s="34"/>
      <c r="Z128" s="34"/>
      <c r="AA128" s="34"/>
      <c r="AB128" s="34"/>
      <c r="AC128" s="34"/>
      <c r="AD128" s="34"/>
      <c r="AE128" s="34"/>
      <c r="AR128" s="206" t="s">
        <v>259</v>
      </c>
      <c r="AT128" s="206" t="s">
        <v>397</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259</v>
      </c>
      <c r="BM128" s="206" t="s">
        <v>1076</v>
      </c>
    </row>
    <row r="129" s="2" customFormat="1" ht="24.15" customHeight="1">
      <c r="A129" s="34"/>
      <c r="B129" s="35"/>
      <c r="C129" s="235" t="s">
        <v>211</v>
      </c>
      <c r="D129" s="235" t="s">
        <v>397</v>
      </c>
      <c r="E129" s="236" t="s">
        <v>580</v>
      </c>
      <c r="F129" s="237" t="s">
        <v>581</v>
      </c>
      <c r="G129" s="238" t="s">
        <v>167</v>
      </c>
      <c r="H129" s="239">
        <v>9</v>
      </c>
      <c r="I129" s="240"/>
      <c r="J129" s="241">
        <f>ROUND(I129*H129,2)</f>
        <v>0</v>
      </c>
      <c r="K129" s="237" t="s">
        <v>168</v>
      </c>
      <c r="L129" s="242"/>
      <c r="M129" s="243" t="s">
        <v>1</v>
      </c>
      <c r="N129" s="244" t="s">
        <v>43</v>
      </c>
      <c r="O129" s="87"/>
      <c r="P129" s="204">
        <f>O129*H129</f>
        <v>0</v>
      </c>
      <c r="Q129" s="204">
        <v>0.12311999999999999</v>
      </c>
      <c r="R129" s="204">
        <f>Q129*H129</f>
        <v>1.10808</v>
      </c>
      <c r="S129" s="204">
        <v>0</v>
      </c>
      <c r="T129" s="205">
        <f>S129*H129</f>
        <v>0</v>
      </c>
      <c r="U129" s="34"/>
      <c r="V129" s="34"/>
      <c r="W129" s="34"/>
      <c r="X129" s="34"/>
      <c r="Y129" s="34"/>
      <c r="Z129" s="34"/>
      <c r="AA129" s="34"/>
      <c r="AB129" s="34"/>
      <c r="AC129" s="34"/>
      <c r="AD129" s="34"/>
      <c r="AE129" s="34"/>
      <c r="AR129" s="206" t="s">
        <v>259</v>
      </c>
      <c r="AT129" s="206" t="s">
        <v>397</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1077</v>
      </c>
    </row>
    <row r="130" s="2" customFormat="1" ht="24.15" customHeight="1">
      <c r="A130" s="34"/>
      <c r="B130" s="35"/>
      <c r="C130" s="235" t="s">
        <v>219</v>
      </c>
      <c r="D130" s="235" t="s">
        <v>397</v>
      </c>
      <c r="E130" s="236" t="s">
        <v>583</v>
      </c>
      <c r="F130" s="237" t="s">
        <v>584</v>
      </c>
      <c r="G130" s="238" t="s">
        <v>167</v>
      </c>
      <c r="H130" s="239">
        <v>9</v>
      </c>
      <c r="I130" s="240"/>
      <c r="J130" s="241">
        <f>ROUND(I130*H130,2)</f>
        <v>0</v>
      </c>
      <c r="K130" s="237" t="s">
        <v>168</v>
      </c>
      <c r="L130" s="242"/>
      <c r="M130" s="243" t="s">
        <v>1</v>
      </c>
      <c r="N130" s="244" t="s">
        <v>43</v>
      </c>
      <c r="O130" s="87"/>
      <c r="P130" s="204">
        <f>O130*H130</f>
        <v>0</v>
      </c>
      <c r="Q130" s="204">
        <v>0.12684999999999999</v>
      </c>
      <c r="R130" s="204">
        <f>Q130*H130</f>
        <v>1.1416499999999998</v>
      </c>
      <c r="S130" s="204">
        <v>0</v>
      </c>
      <c r="T130" s="205">
        <f>S130*H130</f>
        <v>0</v>
      </c>
      <c r="U130" s="34"/>
      <c r="V130" s="34"/>
      <c r="W130" s="34"/>
      <c r="X130" s="34"/>
      <c r="Y130" s="34"/>
      <c r="Z130" s="34"/>
      <c r="AA130" s="34"/>
      <c r="AB130" s="34"/>
      <c r="AC130" s="34"/>
      <c r="AD130" s="34"/>
      <c r="AE130" s="34"/>
      <c r="AR130" s="206" t="s">
        <v>259</v>
      </c>
      <c r="AT130" s="206" t="s">
        <v>397</v>
      </c>
      <c r="AU130" s="206" t="s">
        <v>78</v>
      </c>
      <c r="AY130" s="13" t="s">
        <v>170</v>
      </c>
      <c r="BE130" s="207">
        <f>IF(N130="základní",J130,0)</f>
        <v>0</v>
      </c>
      <c r="BF130" s="207">
        <f>IF(N130="snížená",J130,0)</f>
        <v>0</v>
      </c>
      <c r="BG130" s="207">
        <f>IF(N130="zákl. přenesená",J130,0)</f>
        <v>0</v>
      </c>
      <c r="BH130" s="207">
        <f>IF(N130="sníž. přenesená",J130,0)</f>
        <v>0</v>
      </c>
      <c r="BI130" s="207">
        <f>IF(N130="nulová",J130,0)</f>
        <v>0</v>
      </c>
      <c r="BJ130" s="13" t="s">
        <v>85</v>
      </c>
      <c r="BK130" s="207">
        <f>ROUND(I130*H130,2)</f>
        <v>0</v>
      </c>
      <c r="BL130" s="13" t="s">
        <v>259</v>
      </c>
      <c r="BM130" s="206" t="s">
        <v>1078</v>
      </c>
    </row>
    <row r="131" s="2" customFormat="1" ht="24.15" customHeight="1">
      <c r="A131" s="34"/>
      <c r="B131" s="35"/>
      <c r="C131" s="235" t="s">
        <v>231</v>
      </c>
      <c r="D131" s="235" t="s">
        <v>397</v>
      </c>
      <c r="E131" s="236" t="s">
        <v>586</v>
      </c>
      <c r="F131" s="237" t="s">
        <v>587</v>
      </c>
      <c r="G131" s="238" t="s">
        <v>167</v>
      </c>
      <c r="H131" s="239">
        <v>9</v>
      </c>
      <c r="I131" s="240"/>
      <c r="J131" s="241">
        <f>ROUND(I131*H131,2)</f>
        <v>0</v>
      </c>
      <c r="K131" s="237" t="s">
        <v>168</v>
      </c>
      <c r="L131" s="242"/>
      <c r="M131" s="243" t="s">
        <v>1</v>
      </c>
      <c r="N131" s="244" t="s">
        <v>43</v>
      </c>
      <c r="O131" s="87"/>
      <c r="P131" s="204">
        <f>O131*H131</f>
        <v>0</v>
      </c>
      <c r="Q131" s="204">
        <v>0.13058</v>
      </c>
      <c r="R131" s="204">
        <f>Q131*H131</f>
        <v>1.1752199999999999</v>
      </c>
      <c r="S131" s="204">
        <v>0</v>
      </c>
      <c r="T131" s="205">
        <f>S131*H131</f>
        <v>0</v>
      </c>
      <c r="U131" s="34"/>
      <c r="V131" s="34"/>
      <c r="W131" s="34"/>
      <c r="X131" s="34"/>
      <c r="Y131" s="34"/>
      <c r="Z131" s="34"/>
      <c r="AA131" s="34"/>
      <c r="AB131" s="34"/>
      <c r="AC131" s="34"/>
      <c r="AD131" s="34"/>
      <c r="AE131" s="34"/>
      <c r="AR131" s="206" t="s">
        <v>259</v>
      </c>
      <c r="AT131" s="206" t="s">
        <v>397</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1079</v>
      </c>
    </row>
    <row r="132" s="2" customFormat="1" ht="24.15" customHeight="1">
      <c r="A132" s="34"/>
      <c r="B132" s="35"/>
      <c r="C132" s="235" t="s">
        <v>239</v>
      </c>
      <c r="D132" s="235" t="s">
        <v>397</v>
      </c>
      <c r="E132" s="236" t="s">
        <v>589</v>
      </c>
      <c r="F132" s="237" t="s">
        <v>590</v>
      </c>
      <c r="G132" s="238" t="s">
        <v>167</v>
      </c>
      <c r="H132" s="239">
        <v>3</v>
      </c>
      <c r="I132" s="240"/>
      <c r="J132" s="241">
        <f>ROUND(I132*H132,2)</f>
        <v>0</v>
      </c>
      <c r="K132" s="237" t="s">
        <v>168</v>
      </c>
      <c r="L132" s="242"/>
      <c r="M132" s="243" t="s">
        <v>1</v>
      </c>
      <c r="N132" s="244" t="s">
        <v>43</v>
      </c>
      <c r="O132" s="87"/>
      <c r="P132" s="204">
        <f>O132*H132</f>
        <v>0</v>
      </c>
      <c r="Q132" s="204">
        <v>0.13431000000000001</v>
      </c>
      <c r="R132" s="204">
        <f>Q132*H132</f>
        <v>0.40293000000000001</v>
      </c>
      <c r="S132" s="204">
        <v>0</v>
      </c>
      <c r="T132" s="205">
        <f>S132*H132</f>
        <v>0</v>
      </c>
      <c r="U132" s="34"/>
      <c r="V132" s="34"/>
      <c r="W132" s="34"/>
      <c r="X132" s="34"/>
      <c r="Y132" s="34"/>
      <c r="Z132" s="34"/>
      <c r="AA132" s="34"/>
      <c r="AB132" s="34"/>
      <c r="AC132" s="34"/>
      <c r="AD132" s="34"/>
      <c r="AE132" s="34"/>
      <c r="AR132" s="206" t="s">
        <v>259</v>
      </c>
      <c r="AT132" s="206" t="s">
        <v>397</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1080</v>
      </c>
    </row>
    <row r="133" s="2" customFormat="1" ht="24.15" customHeight="1">
      <c r="A133" s="34"/>
      <c r="B133" s="35"/>
      <c r="C133" s="235" t="s">
        <v>244</v>
      </c>
      <c r="D133" s="235" t="s">
        <v>397</v>
      </c>
      <c r="E133" s="236" t="s">
        <v>592</v>
      </c>
      <c r="F133" s="237" t="s">
        <v>593</v>
      </c>
      <c r="G133" s="238" t="s">
        <v>167</v>
      </c>
      <c r="H133" s="239">
        <v>6</v>
      </c>
      <c r="I133" s="240"/>
      <c r="J133" s="241">
        <f>ROUND(I133*H133,2)</f>
        <v>0</v>
      </c>
      <c r="K133" s="237" t="s">
        <v>168</v>
      </c>
      <c r="L133" s="242"/>
      <c r="M133" s="243" t="s">
        <v>1</v>
      </c>
      <c r="N133" s="244" t="s">
        <v>43</v>
      </c>
      <c r="O133" s="87"/>
      <c r="P133" s="204">
        <f>O133*H133</f>
        <v>0</v>
      </c>
      <c r="Q133" s="204">
        <v>0.13804</v>
      </c>
      <c r="R133" s="204">
        <f>Q133*H133</f>
        <v>0.82823999999999998</v>
      </c>
      <c r="S133" s="204">
        <v>0</v>
      </c>
      <c r="T133" s="205">
        <f>S133*H133</f>
        <v>0</v>
      </c>
      <c r="U133" s="34"/>
      <c r="V133" s="34"/>
      <c r="W133" s="34"/>
      <c r="X133" s="34"/>
      <c r="Y133" s="34"/>
      <c r="Z133" s="34"/>
      <c r="AA133" s="34"/>
      <c r="AB133" s="34"/>
      <c r="AC133" s="34"/>
      <c r="AD133" s="34"/>
      <c r="AE133" s="34"/>
      <c r="AR133" s="206" t="s">
        <v>259</v>
      </c>
      <c r="AT133" s="206" t="s">
        <v>397</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1081</v>
      </c>
    </row>
    <row r="134" s="2" customFormat="1" ht="24.15" customHeight="1">
      <c r="A134" s="34"/>
      <c r="B134" s="35"/>
      <c r="C134" s="235" t="s">
        <v>251</v>
      </c>
      <c r="D134" s="235" t="s">
        <v>397</v>
      </c>
      <c r="E134" s="236" t="s">
        <v>595</v>
      </c>
      <c r="F134" s="237" t="s">
        <v>596</v>
      </c>
      <c r="G134" s="238" t="s">
        <v>167</v>
      </c>
      <c r="H134" s="239">
        <v>6</v>
      </c>
      <c r="I134" s="240"/>
      <c r="J134" s="241">
        <f>ROUND(I134*H134,2)</f>
        <v>0</v>
      </c>
      <c r="K134" s="237" t="s">
        <v>168</v>
      </c>
      <c r="L134" s="242"/>
      <c r="M134" s="243" t="s">
        <v>1</v>
      </c>
      <c r="N134" s="244" t="s">
        <v>43</v>
      </c>
      <c r="O134" s="87"/>
      <c r="P134" s="204">
        <f>O134*H134</f>
        <v>0</v>
      </c>
      <c r="Q134" s="204">
        <v>0.14177000000000001</v>
      </c>
      <c r="R134" s="204">
        <f>Q134*H134</f>
        <v>0.85062000000000004</v>
      </c>
      <c r="S134" s="204">
        <v>0</v>
      </c>
      <c r="T134" s="205">
        <f>S134*H134</f>
        <v>0</v>
      </c>
      <c r="U134" s="34"/>
      <c r="V134" s="34"/>
      <c r="W134" s="34"/>
      <c r="X134" s="34"/>
      <c r="Y134" s="34"/>
      <c r="Z134" s="34"/>
      <c r="AA134" s="34"/>
      <c r="AB134" s="34"/>
      <c r="AC134" s="34"/>
      <c r="AD134" s="34"/>
      <c r="AE134" s="34"/>
      <c r="AR134" s="206" t="s">
        <v>259</v>
      </c>
      <c r="AT134" s="206" t="s">
        <v>397</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259</v>
      </c>
      <c r="BM134" s="206" t="s">
        <v>1082</v>
      </c>
    </row>
    <row r="135" s="2" customFormat="1" ht="24.15" customHeight="1">
      <c r="A135" s="34"/>
      <c r="B135" s="35"/>
      <c r="C135" s="235" t="s">
        <v>8</v>
      </c>
      <c r="D135" s="235" t="s">
        <v>397</v>
      </c>
      <c r="E135" s="236" t="s">
        <v>598</v>
      </c>
      <c r="F135" s="237" t="s">
        <v>599</v>
      </c>
      <c r="G135" s="238" t="s">
        <v>167</v>
      </c>
      <c r="H135" s="239">
        <v>3</v>
      </c>
      <c r="I135" s="240"/>
      <c r="J135" s="241">
        <f>ROUND(I135*H135,2)</f>
        <v>0</v>
      </c>
      <c r="K135" s="237" t="s">
        <v>168</v>
      </c>
      <c r="L135" s="242"/>
      <c r="M135" s="243" t="s">
        <v>1</v>
      </c>
      <c r="N135" s="244" t="s">
        <v>43</v>
      </c>
      <c r="O135" s="87"/>
      <c r="P135" s="204">
        <f>O135*H135</f>
        <v>0</v>
      </c>
      <c r="Q135" s="204">
        <v>0.14549999999999999</v>
      </c>
      <c r="R135" s="204">
        <f>Q135*H135</f>
        <v>0.4365</v>
      </c>
      <c r="S135" s="204">
        <v>0</v>
      </c>
      <c r="T135" s="205">
        <f>S135*H135</f>
        <v>0</v>
      </c>
      <c r="U135" s="34"/>
      <c r="V135" s="34"/>
      <c r="W135" s="34"/>
      <c r="X135" s="34"/>
      <c r="Y135" s="34"/>
      <c r="Z135" s="34"/>
      <c r="AA135" s="34"/>
      <c r="AB135" s="34"/>
      <c r="AC135" s="34"/>
      <c r="AD135" s="34"/>
      <c r="AE135" s="34"/>
      <c r="AR135" s="206" t="s">
        <v>259</v>
      </c>
      <c r="AT135" s="206" t="s">
        <v>397</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1083</v>
      </c>
    </row>
    <row r="136" s="2" customFormat="1" ht="24.15" customHeight="1">
      <c r="A136" s="34"/>
      <c r="B136" s="35"/>
      <c r="C136" s="235" t="s">
        <v>262</v>
      </c>
      <c r="D136" s="235" t="s">
        <v>397</v>
      </c>
      <c r="E136" s="236" t="s">
        <v>601</v>
      </c>
      <c r="F136" s="237" t="s">
        <v>602</v>
      </c>
      <c r="G136" s="238" t="s">
        <v>167</v>
      </c>
      <c r="H136" s="239">
        <v>6</v>
      </c>
      <c r="I136" s="240"/>
      <c r="J136" s="241">
        <f>ROUND(I136*H136,2)</f>
        <v>0</v>
      </c>
      <c r="K136" s="237" t="s">
        <v>168</v>
      </c>
      <c r="L136" s="242"/>
      <c r="M136" s="243" t="s">
        <v>1</v>
      </c>
      <c r="N136" s="244" t="s">
        <v>43</v>
      </c>
      <c r="O136" s="87"/>
      <c r="P136" s="204">
        <f>O136*H136</f>
        <v>0</v>
      </c>
      <c r="Q136" s="204">
        <v>0.14923</v>
      </c>
      <c r="R136" s="204">
        <f>Q136*H136</f>
        <v>0.89538000000000006</v>
      </c>
      <c r="S136" s="204">
        <v>0</v>
      </c>
      <c r="T136" s="205">
        <f>S136*H136</f>
        <v>0</v>
      </c>
      <c r="U136" s="34"/>
      <c r="V136" s="34"/>
      <c r="W136" s="34"/>
      <c r="X136" s="34"/>
      <c r="Y136" s="34"/>
      <c r="Z136" s="34"/>
      <c r="AA136" s="34"/>
      <c r="AB136" s="34"/>
      <c r="AC136" s="34"/>
      <c r="AD136" s="34"/>
      <c r="AE136" s="34"/>
      <c r="AR136" s="206" t="s">
        <v>259</v>
      </c>
      <c r="AT136" s="206" t="s">
        <v>397</v>
      </c>
      <c r="AU136" s="206" t="s">
        <v>78</v>
      </c>
      <c r="AY136" s="13" t="s">
        <v>170</v>
      </c>
      <c r="BE136" s="207">
        <f>IF(N136="základní",J136,0)</f>
        <v>0</v>
      </c>
      <c r="BF136" s="207">
        <f>IF(N136="snížená",J136,0)</f>
        <v>0</v>
      </c>
      <c r="BG136" s="207">
        <f>IF(N136="zákl. přenesená",J136,0)</f>
        <v>0</v>
      </c>
      <c r="BH136" s="207">
        <f>IF(N136="sníž. přenesená",J136,0)</f>
        <v>0</v>
      </c>
      <c r="BI136" s="207">
        <f>IF(N136="nulová",J136,0)</f>
        <v>0</v>
      </c>
      <c r="BJ136" s="13" t="s">
        <v>85</v>
      </c>
      <c r="BK136" s="207">
        <f>ROUND(I136*H136,2)</f>
        <v>0</v>
      </c>
      <c r="BL136" s="13" t="s">
        <v>259</v>
      </c>
      <c r="BM136" s="206" t="s">
        <v>1084</v>
      </c>
    </row>
    <row r="137" s="2" customFormat="1" ht="24.15" customHeight="1">
      <c r="A137" s="34"/>
      <c r="B137" s="35"/>
      <c r="C137" s="235" t="s">
        <v>266</v>
      </c>
      <c r="D137" s="235" t="s">
        <v>397</v>
      </c>
      <c r="E137" s="236" t="s">
        <v>604</v>
      </c>
      <c r="F137" s="237" t="s">
        <v>605</v>
      </c>
      <c r="G137" s="238" t="s">
        <v>167</v>
      </c>
      <c r="H137" s="239">
        <v>6</v>
      </c>
      <c r="I137" s="240"/>
      <c r="J137" s="241">
        <f>ROUND(I137*H137,2)</f>
        <v>0</v>
      </c>
      <c r="K137" s="237" t="s">
        <v>168</v>
      </c>
      <c r="L137" s="242"/>
      <c r="M137" s="243" t="s">
        <v>1</v>
      </c>
      <c r="N137" s="244" t="s">
        <v>43</v>
      </c>
      <c r="O137" s="87"/>
      <c r="P137" s="204">
        <f>O137*H137</f>
        <v>0</v>
      </c>
      <c r="Q137" s="204">
        <v>0.15296000000000001</v>
      </c>
      <c r="R137" s="204">
        <f>Q137*H137</f>
        <v>0.91776000000000013</v>
      </c>
      <c r="S137" s="204">
        <v>0</v>
      </c>
      <c r="T137" s="205">
        <f>S137*H137</f>
        <v>0</v>
      </c>
      <c r="U137" s="34"/>
      <c r="V137" s="34"/>
      <c r="W137" s="34"/>
      <c r="X137" s="34"/>
      <c r="Y137" s="34"/>
      <c r="Z137" s="34"/>
      <c r="AA137" s="34"/>
      <c r="AB137" s="34"/>
      <c r="AC137" s="34"/>
      <c r="AD137" s="34"/>
      <c r="AE137" s="34"/>
      <c r="AR137" s="206" t="s">
        <v>259</v>
      </c>
      <c r="AT137" s="206" t="s">
        <v>397</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1085</v>
      </c>
    </row>
    <row r="138" s="2" customFormat="1" ht="24.15" customHeight="1">
      <c r="A138" s="34"/>
      <c r="B138" s="35"/>
      <c r="C138" s="235" t="s">
        <v>273</v>
      </c>
      <c r="D138" s="235" t="s">
        <v>397</v>
      </c>
      <c r="E138" s="236" t="s">
        <v>607</v>
      </c>
      <c r="F138" s="237" t="s">
        <v>608</v>
      </c>
      <c r="G138" s="238" t="s">
        <v>167</v>
      </c>
      <c r="H138" s="239">
        <v>3</v>
      </c>
      <c r="I138" s="240"/>
      <c r="J138" s="241">
        <f>ROUND(I138*H138,2)</f>
        <v>0</v>
      </c>
      <c r="K138" s="237" t="s">
        <v>168</v>
      </c>
      <c r="L138" s="242"/>
      <c r="M138" s="243" t="s">
        <v>1</v>
      </c>
      <c r="N138" s="244" t="s">
        <v>43</v>
      </c>
      <c r="O138" s="87"/>
      <c r="P138" s="204">
        <f>O138*H138</f>
        <v>0</v>
      </c>
      <c r="Q138" s="204">
        <v>0.15669</v>
      </c>
      <c r="R138" s="204">
        <f>Q138*H138</f>
        <v>0.47006999999999999</v>
      </c>
      <c r="S138" s="204">
        <v>0</v>
      </c>
      <c r="T138" s="205">
        <f>S138*H138</f>
        <v>0</v>
      </c>
      <c r="U138" s="34"/>
      <c r="V138" s="34"/>
      <c r="W138" s="34"/>
      <c r="X138" s="34"/>
      <c r="Y138" s="34"/>
      <c r="Z138" s="34"/>
      <c r="AA138" s="34"/>
      <c r="AB138" s="34"/>
      <c r="AC138" s="34"/>
      <c r="AD138" s="34"/>
      <c r="AE138" s="34"/>
      <c r="AR138" s="206" t="s">
        <v>259</v>
      </c>
      <c r="AT138" s="206" t="s">
        <v>397</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259</v>
      </c>
      <c r="BM138" s="206" t="s">
        <v>1086</v>
      </c>
    </row>
    <row r="139" s="2" customFormat="1" ht="24.15" customHeight="1">
      <c r="A139" s="34"/>
      <c r="B139" s="35"/>
      <c r="C139" s="235" t="s">
        <v>279</v>
      </c>
      <c r="D139" s="235" t="s">
        <v>397</v>
      </c>
      <c r="E139" s="236" t="s">
        <v>610</v>
      </c>
      <c r="F139" s="237" t="s">
        <v>611</v>
      </c>
      <c r="G139" s="238" t="s">
        <v>167</v>
      </c>
      <c r="H139" s="239">
        <v>3</v>
      </c>
      <c r="I139" s="240"/>
      <c r="J139" s="241">
        <f>ROUND(I139*H139,2)</f>
        <v>0</v>
      </c>
      <c r="K139" s="237" t="s">
        <v>168</v>
      </c>
      <c r="L139" s="242"/>
      <c r="M139" s="243" t="s">
        <v>1</v>
      </c>
      <c r="N139" s="244" t="s">
        <v>43</v>
      </c>
      <c r="O139" s="87"/>
      <c r="P139" s="204">
        <f>O139*H139</f>
        <v>0</v>
      </c>
      <c r="Q139" s="204">
        <v>0.16042000000000001</v>
      </c>
      <c r="R139" s="204">
        <f>Q139*H139</f>
        <v>0.48126000000000002</v>
      </c>
      <c r="S139" s="204">
        <v>0</v>
      </c>
      <c r="T139" s="205">
        <f>S139*H139</f>
        <v>0</v>
      </c>
      <c r="U139" s="34"/>
      <c r="V139" s="34"/>
      <c r="W139" s="34"/>
      <c r="X139" s="34"/>
      <c r="Y139" s="34"/>
      <c r="Z139" s="34"/>
      <c r="AA139" s="34"/>
      <c r="AB139" s="34"/>
      <c r="AC139" s="34"/>
      <c r="AD139" s="34"/>
      <c r="AE139" s="34"/>
      <c r="AR139" s="206" t="s">
        <v>259</v>
      </c>
      <c r="AT139" s="206" t="s">
        <v>397</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1087</v>
      </c>
    </row>
    <row r="140" s="2" customFormat="1" ht="24.15" customHeight="1">
      <c r="A140" s="34"/>
      <c r="B140" s="35"/>
      <c r="C140" s="235" t="s">
        <v>284</v>
      </c>
      <c r="D140" s="235" t="s">
        <v>397</v>
      </c>
      <c r="E140" s="236" t="s">
        <v>613</v>
      </c>
      <c r="F140" s="237" t="s">
        <v>614</v>
      </c>
      <c r="G140" s="238" t="s">
        <v>167</v>
      </c>
      <c r="H140" s="239">
        <v>6</v>
      </c>
      <c r="I140" s="240"/>
      <c r="J140" s="241">
        <f>ROUND(I140*H140,2)</f>
        <v>0</v>
      </c>
      <c r="K140" s="237" t="s">
        <v>168</v>
      </c>
      <c r="L140" s="242"/>
      <c r="M140" s="243" t="s">
        <v>1</v>
      </c>
      <c r="N140" s="244" t="s">
        <v>43</v>
      </c>
      <c r="O140" s="87"/>
      <c r="P140" s="204">
        <f>O140*H140</f>
        <v>0</v>
      </c>
      <c r="Q140" s="204">
        <v>0.16414999999999999</v>
      </c>
      <c r="R140" s="204">
        <f>Q140*H140</f>
        <v>0.98489999999999989</v>
      </c>
      <c r="S140" s="204">
        <v>0</v>
      </c>
      <c r="T140" s="205">
        <f>S140*H140</f>
        <v>0</v>
      </c>
      <c r="U140" s="34"/>
      <c r="V140" s="34"/>
      <c r="W140" s="34"/>
      <c r="X140" s="34"/>
      <c r="Y140" s="34"/>
      <c r="Z140" s="34"/>
      <c r="AA140" s="34"/>
      <c r="AB140" s="34"/>
      <c r="AC140" s="34"/>
      <c r="AD140" s="34"/>
      <c r="AE140" s="34"/>
      <c r="AR140" s="206" t="s">
        <v>259</v>
      </c>
      <c r="AT140" s="206" t="s">
        <v>397</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1088</v>
      </c>
    </row>
    <row r="141" s="2" customFormat="1" ht="24.15" customHeight="1">
      <c r="A141" s="34"/>
      <c r="B141" s="35"/>
      <c r="C141" s="235" t="s">
        <v>7</v>
      </c>
      <c r="D141" s="235" t="s">
        <v>397</v>
      </c>
      <c r="E141" s="236" t="s">
        <v>616</v>
      </c>
      <c r="F141" s="237" t="s">
        <v>617</v>
      </c>
      <c r="G141" s="238" t="s">
        <v>167</v>
      </c>
      <c r="H141" s="239">
        <v>6</v>
      </c>
      <c r="I141" s="240"/>
      <c r="J141" s="241">
        <f>ROUND(I141*H141,2)</f>
        <v>0</v>
      </c>
      <c r="K141" s="237" t="s">
        <v>168</v>
      </c>
      <c r="L141" s="242"/>
      <c r="M141" s="243" t="s">
        <v>1</v>
      </c>
      <c r="N141" s="244" t="s">
        <v>43</v>
      </c>
      <c r="O141" s="87"/>
      <c r="P141" s="204">
        <f>O141*H141</f>
        <v>0</v>
      </c>
      <c r="Q141" s="204">
        <v>0.16788</v>
      </c>
      <c r="R141" s="204">
        <f>Q141*H141</f>
        <v>1.00728</v>
      </c>
      <c r="S141" s="204">
        <v>0</v>
      </c>
      <c r="T141" s="205">
        <f>S141*H141</f>
        <v>0</v>
      </c>
      <c r="U141" s="34"/>
      <c r="V141" s="34"/>
      <c r="W141" s="34"/>
      <c r="X141" s="34"/>
      <c r="Y141" s="34"/>
      <c r="Z141" s="34"/>
      <c r="AA141" s="34"/>
      <c r="AB141" s="34"/>
      <c r="AC141" s="34"/>
      <c r="AD141" s="34"/>
      <c r="AE141" s="34"/>
      <c r="AR141" s="206" t="s">
        <v>259</v>
      </c>
      <c r="AT141" s="206" t="s">
        <v>397</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259</v>
      </c>
      <c r="BM141" s="206" t="s">
        <v>1089</v>
      </c>
    </row>
    <row r="142" s="2" customFormat="1" ht="24.15" customHeight="1">
      <c r="A142" s="34"/>
      <c r="B142" s="35"/>
      <c r="C142" s="235" t="s">
        <v>294</v>
      </c>
      <c r="D142" s="235" t="s">
        <v>397</v>
      </c>
      <c r="E142" s="236" t="s">
        <v>619</v>
      </c>
      <c r="F142" s="237" t="s">
        <v>620</v>
      </c>
      <c r="G142" s="238" t="s">
        <v>167</v>
      </c>
      <c r="H142" s="239">
        <v>2</v>
      </c>
      <c r="I142" s="240"/>
      <c r="J142" s="241">
        <f>ROUND(I142*H142,2)</f>
        <v>0</v>
      </c>
      <c r="K142" s="237" t="s">
        <v>168</v>
      </c>
      <c r="L142" s="242"/>
      <c r="M142" s="243" t="s">
        <v>1</v>
      </c>
      <c r="N142" s="244" t="s">
        <v>43</v>
      </c>
      <c r="O142" s="87"/>
      <c r="P142" s="204">
        <f>O142*H142</f>
        <v>0</v>
      </c>
      <c r="Q142" s="204">
        <v>0.17162</v>
      </c>
      <c r="R142" s="204">
        <f>Q142*H142</f>
        <v>0.34323999999999999</v>
      </c>
      <c r="S142" s="204">
        <v>0</v>
      </c>
      <c r="T142" s="205">
        <f>S142*H142</f>
        <v>0</v>
      </c>
      <c r="U142" s="34"/>
      <c r="V142" s="34"/>
      <c r="W142" s="34"/>
      <c r="X142" s="34"/>
      <c r="Y142" s="34"/>
      <c r="Z142" s="34"/>
      <c r="AA142" s="34"/>
      <c r="AB142" s="34"/>
      <c r="AC142" s="34"/>
      <c r="AD142" s="34"/>
      <c r="AE142" s="34"/>
      <c r="AR142" s="206" t="s">
        <v>259</v>
      </c>
      <c r="AT142" s="206" t="s">
        <v>397</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259</v>
      </c>
      <c r="BM142" s="206" t="s">
        <v>1090</v>
      </c>
    </row>
    <row r="143" s="2" customFormat="1" ht="21.75" customHeight="1">
      <c r="A143" s="34"/>
      <c r="B143" s="35"/>
      <c r="C143" s="235" t="s">
        <v>299</v>
      </c>
      <c r="D143" s="235" t="s">
        <v>397</v>
      </c>
      <c r="E143" s="236" t="s">
        <v>626</v>
      </c>
      <c r="F143" s="237" t="s">
        <v>627</v>
      </c>
      <c r="G143" s="238" t="s">
        <v>167</v>
      </c>
      <c r="H143" s="239">
        <v>6</v>
      </c>
      <c r="I143" s="240"/>
      <c r="J143" s="241">
        <f>ROUND(I143*H143,2)</f>
        <v>0</v>
      </c>
      <c r="K143" s="237" t="s">
        <v>168</v>
      </c>
      <c r="L143" s="242"/>
      <c r="M143" s="243" t="s">
        <v>1</v>
      </c>
      <c r="N143" s="244" t="s">
        <v>43</v>
      </c>
      <c r="O143" s="87"/>
      <c r="P143" s="204">
        <f>O143*H143</f>
        <v>0</v>
      </c>
      <c r="Q143" s="204">
        <v>3.70425</v>
      </c>
      <c r="R143" s="204">
        <f>Q143*H143</f>
        <v>22.2255</v>
      </c>
      <c r="S143" s="204">
        <v>0</v>
      </c>
      <c r="T143" s="205">
        <f>S143*H143</f>
        <v>0</v>
      </c>
      <c r="U143" s="34"/>
      <c r="V143" s="34"/>
      <c r="W143" s="34"/>
      <c r="X143" s="34"/>
      <c r="Y143" s="34"/>
      <c r="Z143" s="34"/>
      <c r="AA143" s="34"/>
      <c r="AB143" s="34"/>
      <c r="AC143" s="34"/>
      <c r="AD143" s="34"/>
      <c r="AE143" s="34"/>
      <c r="AR143" s="206" t="s">
        <v>259</v>
      </c>
      <c r="AT143" s="206" t="s">
        <v>397</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259</v>
      </c>
      <c r="BM143" s="206" t="s">
        <v>1091</v>
      </c>
    </row>
    <row r="144" s="2" customFormat="1" ht="24.15" customHeight="1">
      <c r="A144" s="34"/>
      <c r="B144" s="35"/>
      <c r="C144" s="235" t="s">
        <v>625</v>
      </c>
      <c r="D144" s="235" t="s">
        <v>397</v>
      </c>
      <c r="E144" s="236" t="s">
        <v>629</v>
      </c>
      <c r="F144" s="237" t="s">
        <v>630</v>
      </c>
      <c r="G144" s="238" t="s">
        <v>167</v>
      </c>
      <c r="H144" s="239">
        <v>136</v>
      </c>
      <c r="I144" s="240"/>
      <c r="J144" s="241">
        <f>ROUND(I144*H144,2)</f>
        <v>0</v>
      </c>
      <c r="K144" s="237" t="s">
        <v>168</v>
      </c>
      <c r="L144" s="242"/>
      <c r="M144" s="243" t="s">
        <v>1</v>
      </c>
      <c r="N144" s="244" t="s">
        <v>43</v>
      </c>
      <c r="O144" s="87"/>
      <c r="P144" s="204">
        <f>O144*H144</f>
        <v>0</v>
      </c>
      <c r="Q144" s="204">
        <v>0.00123</v>
      </c>
      <c r="R144" s="204">
        <f>Q144*H144</f>
        <v>0.16727999999999998</v>
      </c>
      <c r="S144" s="204">
        <v>0</v>
      </c>
      <c r="T144" s="205">
        <f>S144*H144</f>
        <v>0</v>
      </c>
      <c r="U144" s="34"/>
      <c r="V144" s="34"/>
      <c r="W144" s="34"/>
      <c r="X144" s="34"/>
      <c r="Y144" s="34"/>
      <c r="Z144" s="34"/>
      <c r="AA144" s="34"/>
      <c r="AB144" s="34"/>
      <c r="AC144" s="34"/>
      <c r="AD144" s="34"/>
      <c r="AE144" s="34"/>
      <c r="AR144" s="206" t="s">
        <v>259</v>
      </c>
      <c r="AT144" s="206" t="s">
        <v>397</v>
      </c>
      <c r="AU144" s="206" t="s">
        <v>78</v>
      </c>
      <c r="AY144" s="13" t="s">
        <v>170</v>
      </c>
      <c r="BE144" s="207">
        <f>IF(N144="základní",J144,0)</f>
        <v>0</v>
      </c>
      <c r="BF144" s="207">
        <f>IF(N144="snížená",J144,0)</f>
        <v>0</v>
      </c>
      <c r="BG144" s="207">
        <f>IF(N144="zákl. přenesená",J144,0)</f>
        <v>0</v>
      </c>
      <c r="BH144" s="207">
        <f>IF(N144="sníž. přenesená",J144,0)</f>
        <v>0</v>
      </c>
      <c r="BI144" s="207">
        <f>IF(N144="nulová",J144,0)</f>
        <v>0</v>
      </c>
      <c r="BJ144" s="13" t="s">
        <v>85</v>
      </c>
      <c r="BK144" s="207">
        <f>ROUND(I144*H144,2)</f>
        <v>0</v>
      </c>
      <c r="BL144" s="13" t="s">
        <v>259</v>
      </c>
      <c r="BM144" s="206" t="s">
        <v>1092</v>
      </c>
    </row>
    <row r="145" s="2" customFormat="1" ht="21.75" customHeight="1">
      <c r="A145" s="34"/>
      <c r="B145" s="35"/>
      <c r="C145" s="235" t="s">
        <v>303</v>
      </c>
      <c r="D145" s="235" t="s">
        <v>397</v>
      </c>
      <c r="E145" s="236" t="s">
        <v>632</v>
      </c>
      <c r="F145" s="237" t="s">
        <v>633</v>
      </c>
      <c r="G145" s="238" t="s">
        <v>167</v>
      </c>
      <c r="H145" s="239">
        <v>410</v>
      </c>
      <c r="I145" s="240"/>
      <c r="J145" s="241">
        <f>ROUND(I145*H145,2)</f>
        <v>0</v>
      </c>
      <c r="K145" s="237" t="s">
        <v>168</v>
      </c>
      <c r="L145" s="242"/>
      <c r="M145" s="243" t="s">
        <v>1</v>
      </c>
      <c r="N145" s="244" t="s">
        <v>43</v>
      </c>
      <c r="O145" s="87"/>
      <c r="P145" s="204">
        <f>O145*H145</f>
        <v>0</v>
      </c>
      <c r="Q145" s="204">
        <v>0.00018000000000000001</v>
      </c>
      <c r="R145" s="204">
        <f>Q145*H145</f>
        <v>0.073800000000000004</v>
      </c>
      <c r="S145" s="204">
        <v>0</v>
      </c>
      <c r="T145" s="205">
        <f>S145*H145</f>
        <v>0</v>
      </c>
      <c r="U145" s="34"/>
      <c r="V145" s="34"/>
      <c r="W145" s="34"/>
      <c r="X145" s="34"/>
      <c r="Y145" s="34"/>
      <c r="Z145" s="34"/>
      <c r="AA145" s="34"/>
      <c r="AB145" s="34"/>
      <c r="AC145" s="34"/>
      <c r="AD145" s="34"/>
      <c r="AE145" s="34"/>
      <c r="AR145" s="206" t="s">
        <v>259</v>
      </c>
      <c r="AT145" s="206" t="s">
        <v>397</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259</v>
      </c>
      <c r="BM145" s="206" t="s">
        <v>1093</v>
      </c>
    </row>
    <row r="146" s="2" customFormat="1" ht="24.15" customHeight="1">
      <c r="A146" s="34"/>
      <c r="B146" s="35"/>
      <c r="C146" s="235" t="s">
        <v>308</v>
      </c>
      <c r="D146" s="235" t="s">
        <v>397</v>
      </c>
      <c r="E146" s="236" t="s">
        <v>635</v>
      </c>
      <c r="F146" s="237" t="s">
        <v>636</v>
      </c>
      <c r="G146" s="238" t="s">
        <v>167</v>
      </c>
      <c r="H146" s="239">
        <v>410</v>
      </c>
      <c r="I146" s="240"/>
      <c r="J146" s="241">
        <f>ROUND(I146*H146,2)</f>
        <v>0</v>
      </c>
      <c r="K146" s="237" t="s">
        <v>168</v>
      </c>
      <c r="L146" s="242"/>
      <c r="M146" s="243" t="s">
        <v>1</v>
      </c>
      <c r="N146" s="244" t="s">
        <v>43</v>
      </c>
      <c r="O146" s="87"/>
      <c r="P146" s="204">
        <f>O146*H146</f>
        <v>0</v>
      </c>
      <c r="Q146" s="204">
        <v>9.0000000000000006E-05</v>
      </c>
      <c r="R146" s="204">
        <f>Q146*H146</f>
        <v>0.036900000000000002</v>
      </c>
      <c r="S146" s="204">
        <v>0</v>
      </c>
      <c r="T146" s="205">
        <f>S146*H146</f>
        <v>0</v>
      </c>
      <c r="U146" s="34"/>
      <c r="V146" s="34"/>
      <c r="W146" s="34"/>
      <c r="X146" s="34"/>
      <c r="Y146" s="34"/>
      <c r="Z146" s="34"/>
      <c r="AA146" s="34"/>
      <c r="AB146" s="34"/>
      <c r="AC146" s="34"/>
      <c r="AD146" s="34"/>
      <c r="AE146" s="34"/>
      <c r="AR146" s="206" t="s">
        <v>259</v>
      </c>
      <c r="AT146" s="206" t="s">
        <v>397</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259</v>
      </c>
      <c r="BM146" s="206" t="s">
        <v>1094</v>
      </c>
    </row>
    <row r="147" s="2" customFormat="1" ht="16.5" customHeight="1">
      <c r="A147" s="34"/>
      <c r="B147" s="35"/>
      <c r="C147" s="235" t="s">
        <v>315</v>
      </c>
      <c r="D147" s="235" t="s">
        <v>397</v>
      </c>
      <c r="E147" s="236" t="s">
        <v>638</v>
      </c>
      <c r="F147" s="237" t="s">
        <v>639</v>
      </c>
      <c r="G147" s="238" t="s">
        <v>389</v>
      </c>
      <c r="H147" s="239">
        <v>45</v>
      </c>
      <c r="I147" s="240"/>
      <c r="J147" s="241">
        <f>ROUND(I147*H147,2)</f>
        <v>0</v>
      </c>
      <c r="K147" s="237" t="s">
        <v>168</v>
      </c>
      <c r="L147" s="242"/>
      <c r="M147" s="243" t="s">
        <v>1</v>
      </c>
      <c r="N147" s="244" t="s">
        <v>43</v>
      </c>
      <c r="O147" s="87"/>
      <c r="P147" s="204">
        <f>O147*H147</f>
        <v>0</v>
      </c>
      <c r="Q147" s="204">
        <v>0.001</v>
      </c>
      <c r="R147" s="204">
        <f>Q147*H147</f>
        <v>0.044999999999999998</v>
      </c>
      <c r="S147" s="204">
        <v>0</v>
      </c>
      <c r="T147" s="205">
        <f>S147*H147</f>
        <v>0</v>
      </c>
      <c r="U147" s="34"/>
      <c r="V147" s="34"/>
      <c r="W147" s="34"/>
      <c r="X147" s="34"/>
      <c r="Y147" s="34"/>
      <c r="Z147" s="34"/>
      <c r="AA147" s="34"/>
      <c r="AB147" s="34"/>
      <c r="AC147" s="34"/>
      <c r="AD147" s="34"/>
      <c r="AE147" s="34"/>
      <c r="AR147" s="206" t="s">
        <v>259</v>
      </c>
      <c r="AT147" s="206" t="s">
        <v>397</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259</v>
      </c>
      <c r="BM147" s="206" t="s">
        <v>1095</v>
      </c>
    </row>
    <row r="148" s="2" customFormat="1" ht="16.5" customHeight="1">
      <c r="A148" s="34"/>
      <c r="B148" s="35"/>
      <c r="C148" s="235" t="s">
        <v>322</v>
      </c>
      <c r="D148" s="235" t="s">
        <v>397</v>
      </c>
      <c r="E148" s="236" t="s">
        <v>641</v>
      </c>
      <c r="F148" s="237" t="s">
        <v>642</v>
      </c>
      <c r="G148" s="238" t="s">
        <v>167</v>
      </c>
      <c r="H148" s="239">
        <v>1546</v>
      </c>
      <c r="I148" s="240"/>
      <c r="J148" s="241">
        <f>ROUND(I148*H148,2)</f>
        <v>0</v>
      </c>
      <c r="K148" s="237" t="s">
        <v>168</v>
      </c>
      <c r="L148" s="242"/>
      <c r="M148" s="243" t="s">
        <v>1</v>
      </c>
      <c r="N148" s="244" t="s">
        <v>43</v>
      </c>
      <c r="O148" s="87"/>
      <c r="P148" s="204">
        <f>O148*H148</f>
        <v>0</v>
      </c>
      <c r="Q148" s="204">
        <v>0.00051999999999999995</v>
      </c>
      <c r="R148" s="204">
        <f>Q148*H148</f>
        <v>0.80391999999999997</v>
      </c>
      <c r="S148" s="204">
        <v>0</v>
      </c>
      <c r="T148" s="205">
        <f>S148*H148</f>
        <v>0</v>
      </c>
      <c r="U148" s="34"/>
      <c r="V148" s="34"/>
      <c r="W148" s="34"/>
      <c r="X148" s="34"/>
      <c r="Y148" s="34"/>
      <c r="Z148" s="34"/>
      <c r="AA148" s="34"/>
      <c r="AB148" s="34"/>
      <c r="AC148" s="34"/>
      <c r="AD148" s="34"/>
      <c r="AE148" s="34"/>
      <c r="AR148" s="206" t="s">
        <v>259</v>
      </c>
      <c r="AT148" s="206" t="s">
        <v>397</v>
      </c>
      <c r="AU148" s="206" t="s">
        <v>78</v>
      </c>
      <c r="AY148" s="13" t="s">
        <v>170</v>
      </c>
      <c r="BE148" s="207">
        <f>IF(N148="základní",J148,0)</f>
        <v>0</v>
      </c>
      <c r="BF148" s="207">
        <f>IF(N148="snížená",J148,0)</f>
        <v>0</v>
      </c>
      <c r="BG148" s="207">
        <f>IF(N148="zákl. přenesená",J148,0)</f>
        <v>0</v>
      </c>
      <c r="BH148" s="207">
        <f>IF(N148="sníž. přenesená",J148,0)</f>
        <v>0</v>
      </c>
      <c r="BI148" s="207">
        <f>IF(N148="nulová",J148,0)</f>
        <v>0</v>
      </c>
      <c r="BJ148" s="13" t="s">
        <v>85</v>
      </c>
      <c r="BK148" s="207">
        <f>ROUND(I148*H148,2)</f>
        <v>0</v>
      </c>
      <c r="BL148" s="13" t="s">
        <v>259</v>
      </c>
      <c r="BM148" s="206" t="s">
        <v>1096</v>
      </c>
    </row>
    <row r="149" s="2" customFormat="1" ht="16.5" customHeight="1">
      <c r="A149" s="34"/>
      <c r="B149" s="35"/>
      <c r="C149" s="235" t="s">
        <v>329</v>
      </c>
      <c r="D149" s="235" t="s">
        <v>397</v>
      </c>
      <c r="E149" s="236" t="s">
        <v>644</v>
      </c>
      <c r="F149" s="237" t="s">
        <v>645</v>
      </c>
      <c r="G149" s="238" t="s">
        <v>167</v>
      </c>
      <c r="H149" s="239">
        <v>940</v>
      </c>
      <c r="I149" s="240"/>
      <c r="J149" s="241">
        <f>ROUND(I149*H149,2)</f>
        <v>0</v>
      </c>
      <c r="K149" s="237" t="s">
        <v>168</v>
      </c>
      <c r="L149" s="242"/>
      <c r="M149" s="243" t="s">
        <v>1</v>
      </c>
      <c r="N149" s="244" t="s">
        <v>43</v>
      </c>
      <c r="O149" s="87"/>
      <c r="P149" s="204">
        <f>O149*H149</f>
        <v>0</v>
      </c>
      <c r="Q149" s="204">
        <v>0.00056999999999999998</v>
      </c>
      <c r="R149" s="204">
        <f>Q149*H149</f>
        <v>0.53579999999999994</v>
      </c>
      <c r="S149" s="204">
        <v>0</v>
      </c>
      <c r="T149" s="205">
        <f>S149*H149</f>
        <v>0</v>
      </c>
      <c r="U149" s="34"/>
      <c r="V149" s="34"/>
      <c r="W149" s="34"/>
      <c r="X149" s="34"/>
      <c r="Y149" s="34"/>
      <c r="Z149" s="34"/>
      <c r="AA149" s="34"/>
      <c r="AB149" s="34"/>
      <c r="AC149" s="34"/>
      <c r="AD149" s="34"/>
      <c r="AE149" s="34"/>
      <c r="AR149" s="206" t="s">
        <v>259</v>
      </c>
      <c r="AT149" s="206" t="s">
        <v>397</v>
      </c>
      <c r="AU149" s="206" t="s">
        <v>78</v>
      </c>
      <c r="AY149" s="13" t="s">
        <v>170</v>
      </c>
      <c r="BE149" s="207">
        <f>IF(N149="základní",J149,0)</f>
        <v>0</v>
      </c>
      <c r="BF149" s="207">
        <f>IF(N149="snížená",J149,0)</f>
        <v>0</v>
      </c>
      <c r="BG149" s="207">
        <f>IF(N149="zákl. přenesená",J149,0)</f>
        <v>0</v>
      </c>
      <c r="BH149" s="207">
        <f>IF(N149="sníž. přenesená",J149,0)</f>
        <v>0</v>
      </c>
      <c r="BI149" s="207">
        <f>IF(N149="nulová",J149,0)</f>
        <v>0</v>
      </c>
      <c r="BJ149" s="13" t="s">
        <v>85</v>
      </c>
      <c r="BK149" s="207">
        <f>ROUND(I149*H149,2)</f>
        <v>0</v>
      </c>
      <c r="BL149" s="13" t="s">
        <v>259</v>
      </c>
      <c r="BM149" s="206" t="s">
        <v>1097</v>
      </c>
    </row>
    <row r="150" s="2" customFormat="1" ht="16.5" customHeight="1">
      <c r="A150" s="34"/>
      <c r="B150" s="35"/>
      <c r="C150" s="235" t="s">
        <v>334</v>
      </c>
      <c r="D150" s="235" t="s">
        <v>397</v>
      </c>
      <c r="E150" s="236" t="s">
        <v>647</v>
      </c>
      <c r="F150" s="237" t="s">
        <v>648</v>
      </c>
      <c r="G150" s="238" t="s">
        <v>167</v>
      </c>
      <c r="H150" s="239">
        <v>48</v>
      </c>
      <c r="I150" s="240"/>
      <c r="J150" s="241">
        <f>ROUND(I150*H150,2)</f>
        <v>0</v>
      </c>
      <c r="K150" s="237" t="s">
        <v>168</v>
      </c>
      <c r="L150" s="242"/>
      <c r="M150" s="243" t="s">
        <v>1</v>
      </c>
      <c r="N150" s="244" t="s">
        <v>43</v>
      </c>
      <c r="O150" s="87"/>
      <c r="P150" s="204">
        <f>O150*H150</f>
        <v>0</v>
      </c>
      <c r="Q150" s="204">
        <v>0.00040999999999999999</v>
      </c>
      <c r="R150" s="204">
        <f>Q150*H150</f>
        <v>0.01968</v>
      </c>
      <c r="S150" s="204">
        <v>0</v>
      </c>
      <c r="T150" s="205">
        <f>S150*H150</f>
        <v>0</v>
      </c>
      <c r="U150" s="34"/>
      <c r="V150" s="34"/>
      <c r="W150" s="34"/>
      <c r="X150" s="34"/>
      <c r="Y150" s="34"/>
      <c r="Z150" s="34"/>
      <c r="AA150" s="34"/>
      <c r="AB150" s="34"/>
      <c r="AC150" s="34"/>
      <c r="AD150" s="34"/>
      <c r="AE150" s="34"/>
      <c r="AR150" s="206" t="s">
        <v>259</v>
      </c>
      <c r="AT150" s="206" t="s">
        <v>397</v>
      </c>
      <c r="AU150" s="206" t="s">
        <v>78</v>
      </c>
      <c r="AY150" s="13" t="s">
        <v>170</v>
      </c>
      <c r="BE150" s="207">
        <f>IF(N150="základní",J150,0)</f>
        <v>0</v>
      </c>
      <c r="BF150" s="207">
        <f>IF(N150="snížená",J150,0)</f>
        <v>0</v>
      </c>
      <c r="BG150" s="207">
        <f>IF(N150="zákl. přenesená",J150,0)</f>
        <v>0</v>
      </c>
      <c r="BH150" s="207">
        <f>IF(N150="sníž. přenesená",J150,0)</f>
        <v>0</v>
      </c>
      <c r="BI150" s="207">
        <f>IF(N150="nulová",J150,0)</f>
        <v>0</v>
      </c>
      <c r="BJ150" s="13" t="s">
        <v>85</v>
      </c>
      <c r="BK150" s="207">
        <f>ROUND(I150*H150,2)</f>
        <v>0</v>
      </c>
      <c r="BL150" s="13" t="s">
        <v>259</v>
      </c>
      <c r="BM150" s="206" t="s">
        <v>1098</v>
      </c>
    </row>
    <row r="151" s="2" customFormat="1" ht="16.5" customHeight="1">
      <c r="A151" s="34"/>
      <c r="B151" s="35"/>
      <c r="C151" s="235" t="s">
        <v>338</v>
      </c>
      <c r="D151" s="235" t="s">
        <v>397</v>
      </c>
      <c r="E151" s="236" t="s">
        <v>650</v>
      </c>
      <c r="F151" s="237" t="s">
        <v>651</v>
      </c>
      <c r="G151" s="238" t="s">
        <v>167</v>
      </c>
      <c r="H151" s="239">
        <v>339</v>
      </c>
      <c r="I151" s="240"/>
      <c r="J151" s="241">
        <f>ROUND(I151*H151,2)</f>
        <v>0</v>
      </c>
      <c r="K151" s="237" t="s">
        <v>168</v>
      </c>
      <c r="L151" s="242"/>
      <c r="M151" s="243" t="s">
        <v>1</v>
      </c>
      <c r="N151" s="244" t="s">
        <v>43</v>
      </c>
      <c r="O151" s="87"/>
      <c r="P151" s="204">
        <f>O151*H151</f>
        <v>0</v>
      </c>
      <c r="Q151" s="204">
        <v>0.00032000000000000003</v>
      </c>
      <c r="R151" s="204">
        <f>Q151*H151</f>
        <v>0.10848000000000001</v>
      </c>
      <c r="S151" s="204">
        <v>0</v>
      </c>
      <c r="T151" s="205">
        <f>S151*H151</f>
        <v>0</v>
      </c>
      <c r="U151" s="34"/>
      <c r="V151" s="34"/>
      <c r="W151" s="34"/>
      <c r="X151" s="34"/>
      <c r="Y151" s="34"/>
      <c r="Z151" s="34"/>
      <c r="AA151" s="34"/>
      <c r="AB151" s="34"/>
      <c r="AC151" s="34"/>
      <c r="AD151" s="34"/>
      <c r="AE151" s="34"/>
      <c r="AR151" s="206" t="s">
        <v>259</v>
      </c>
      <c r="AT151" s="206" t="s">
        <v>397</v>
      </c>
      <c r="AU151" s="206" t="s">
        <v>78</v>
      </c>
      <c r="AY151" s="13" t="s">
        <v>170</v>
      </c>
      <c r="BE151" s="207">
        <f>IF(N151="základní",J151,0)</f>
        <v>0</v>
      </c>
      <c r="BF151" s="207">
        <f>IF(N151="snížená",J151,0)</f>
        <v>0</v>
      </c>
      <c r="BG151" s="207">
        <f>IF(N151="zákl. přenesená",J151,0)</f>
        <v>0</v>
      </c>
      <c r="BH151" s="207">
        <f>IF(N151="sníž. přenesená",J151,0)</f>
        <v>0</v>
      </c>
      <c r="BI151" s="207">
        <f>IF(N151="nulová",J151,0)</f>
        <v>0</v>
      </c>
      <c r="BJ151" s="13" t="s">
        <v>85</v>
      </c>
      <c r="BK151" s="207">
        <f>ROUND(I151*H151,2)</f>
        <v>0</v>
      </c>
      <c r="BL151" s="13" t="s">
        <v>259</v>
      </c>
      <c r="BM151" s="206" t="s">
        <v>1099</v>
      </c>
    </row>
    <row r="152" s="2" customFormat="1" ht="16.5" customHeight="1">
      <c r="A152" s="34"/>
      <c r="B152" s="35"/>
      <c r="C152" s="235" t="s">
        <v>343</v>
      </c>
      <c r="D152" s="235" t="s">
        <v>397</v>
      </c>
      <c r="E152" s="236" t="s">
        <v>653</v>
      </c>
      <c r="F152" s="237" t="s">
        <v>654</v>
      </c>
      <c r="G152" s="238" t="s">
        <v>167</v>
      </c>
      <c r="H152" s="239">
        <v>423</v>
      </c>
      <c r="I152" s="240"/>
      <c r="J152" s="241">
        <f>ROUND(I152*H152,2)</f>
        <v>0</v>
      </c>
      <c r="K152" s="237" t="s">
        <v>168</v>
      </c>
      <c r="L152" s="242"/>
      <c r="M152" s="243" t="s">
        <v>1</v>
      </c>
      <c r="N152" s="244" t="s">
        <v>43</v>
      </c>
      <c r="O152" s="87"/>
      <c r="P152" s="204">
        <f>O152*H152</f>
        <v>0</v>
      </c>
      <c r="Q152" s="204">
        <v>0.00014999999999999999</v>
      </c>
      <c r="R152" s="204">
        <f>Q152*H152</f>
        <v>0.063449999999999993</v>
      </c>
      <c r="S152" s="204">
        <v>0</v>
      </c>
      <c r="T152" s="205">
        <f>S152*H152</f>
        <v>0</v>
      </c>
      <c r="U152" s="34"/>
      <c r="V152" s="34"/>
      <c r="W152" s="34"/>
      <c r="X152" s="34"/>
      <c r="Y152" s="34"/>
      <c r="Z152" s="34"/>
      <c r="AA152" s="34"/>
      <c r="AB152" s="34"/>
      <c r="AC152" s="34"/>
      <c r="AD152" s="34"/>
      <c r="AE152" s="34"/>
      <c r="AR152" s="206" t="s">
        <v>259</v>
      </c>
      <c r="AT152" s="206" t="s">
        <v>397</v>
      </c>
      <c r="AU152" s="206" t="s">
        <v>78</v>
      </c>
      <c r="AY152" s="13" t="s">
        <v>170</v>
      </c>
      <c r="BE152" s="207">
        <f>IF(N152="základní",J152,0)</f>
        <v>0</v>
      </c>
      <c r="BF152" s="207">
        <f>IF(N152="snížená",J152,0)</f>
        <v>0</v>
      </c>
      <c r="BG152" s="207">
        <f>IF(N152="zákl. přenesená",J152,0)</f>
        <v>0</v>
      </c>
      <c r="BH152" s="207">
        <f>IF(N152="sníž. přenesená",J152,0)</f>
        <v>0</v>
      </c>
      <c r="BI152" s="207">
        <f>IF(N152="nulová",J152,0)</f>
        <v>0</v>
      </c>
      <c r="BJ152" s="13" t="s">
        <v>85</v>
      </c>
      <c r="BK152" s="207">
        <f>ROUND(I152*H152,2)</f>
        <v>0</v>
      </c>
      <c r="BL152" s="13" t="s">
        <v>259</v>
      </c>
      <c r="BM152" s="206" t="s">
        <v>1100</v>
      </c>
    </row>
    <row r="153" s="2" customFormat="1" ht="16.5" customHeight="1">
      <c r="A153" s="34"/>
      <c r="B153" s="35"/>
      <c r="C153" s="235" t="s">
        <v>348</v>
      </c>
      <c r="D153" s="235" t="s">
        <v>397</v>
      </c>
      <c r="E153" s="236" t="s">
        <v>933</v>
      </c>
      <c r="F153" s="237" t="s">
        <v>934</v>
      </c>
      <c r="G153" s="238" t="s">
        <v>167</v>
      </c>
      <c r="H153" s="239">
        <v>296</v>
      </c>
      <c r="I153" s="240"/>
      <c r="J153" s="241">
        <f>ROUND(I153*H153,2)</f>
        <v>0</v>
      </c>
      <c r="K153" s="237" t="s">
        <v>168</v>
      </c>
      <c r="L153" s="242"/>
      <c r="M153" s="243" t="s">
        <v>1</v>
      </c>
      <c r="N153" s="244" t="s">
        <v>43</v>
      </c>
      <c r="O153" s="87"/>
      <c r="P153" s="204">
        <f>O153*H153</f>
        <v>0</v>
      </c>
      <c r="Q153" s="204">
        <v>0.00081999999999999998</v>
      </c>
      <c r="R153" s="204">
        <f>Q153*H153</f>
        <v>0.24271999999999999</v>
      </c>
      <c r="S153" s="204">
        <v>0</v>
      </c>
      <c r="T153" s="205">
        <f>S153*H153</f>
        <v>0</v>
      </c>
      <c r="U153" s="34"/>
      <c r="V153" s="34"/>
      <c r="W153" s="34"/>
      <c r="X153" s="34"/>
      <c r="Y153" s="34"/>
      <c r="Z153" s="34"/>
      <c r="AA153" s="34"/>
      <c r="AB153" s="34"/>
      <c r="AC153" s="34"/>
      <c r="AD153" s="34"/>
      <c r="AE153" s="34"/>
      <c r="AR153" s="206" t="s">
        <v>259</v>
      </c>
      <c r="AT153" s="206" t="s">
        <v>397</v>
      </c>
      <c r="AU153" s="206" t="s">
        <v>78</v>
      </c>
      <c r="AY153" s="13" t="s">
        <v>170</v>
      </c>
      <c r="BE153" s="207">
        <f>IF(N153="základní",J153,0)</f>
        <v>0</v>
      </c>
      <c r="BF153" s="207">
        <f>IF(N153="snížená",J153,0)</f>
        <v>0</v>
      </c>
      <c r="BG153" s="207">
        <f>IF(N153="zákl. přenesená",J153,0)</f>
        <v>0</v>
      </c>
      <c r="BH153" s="207">
        <f>IF(N153="sníž. přenesená",J153,0)</f>
        <v>0</v>
      </c>
      <c r="BI153" s="207">
        <f>IF(N153="nulová",J153,0)</f>
        <v>0</v>
      </c>
      <c r="BJ153" s="13" t="s">
        <v>85</v>
      </c>
      <c r="BK153" s="207">
        <f>ROUND(I153*H153,2)</f>
        <v>0</v>
      </c>
      <c r="BL153" s="13" t="s">
        <v>259</v>
      </c>
      <c r="BM153" s="206" t="s">
        <v>1101</v>
      </c>
    </row>
    <row r="154" s="2" customFormat="1" ht="16.5" customHeight="1">
      <c r="A154" s="34"/>
      <c r="B154" s="35"/>
      <c r="C154" s="235" t="s">
        <v>354</v>
      </c>
      <c r="D154" s="235" t="s">
        <v>397</v>
      </c>
      <c r="E154" s="236" t="s">
        <v>659</v>
      </c>
      <c r="F154" s="237" t="s">
        <v>660</v>
      </c>
      <c r="G154" s="238" t="s">
        <v>167</v>
      </c>
      <c r="H154" s="239">
        <v>3557</v>
      </c>
      <c r="I154" s="240"/>
      <c r="J154" s="241">
        <f>ROUND(I154*H154,2)</f>
        <v>0</v>
      </c>
      <c r="K154" s="237" t="s">
        <v>168</v>
      </c>
      <c r="L154" s="242"/>
      <c r="M154" s="243" t="s">
        <v>1</v>
      </c>
      <c r="N154" s="244" t="s">
        <v>43</v>
      </c>
      <c r="O154" s="87"/>
      <c r="P154" s="204">
        <f>O154*H154</f>
        <v>0</v>
      </c>
      <c r="Q154" s="204">
        <v>9.0000000000000006E-05</v>
      </c>
      <c r="R154" s="204">
        <f>Q154*H154</f>
        <v>0.32013000000000003</v>
      </c>
      <c r="S154" s="204">
        <v>0</v>
      </c>
      <c r="T154" s="205">
        <f>S154*H154</f>
        <v>0</v>
      </c>
      <c r="U154" s="34"/>
      <c r="V154" s="34"/>
      <c r="W154" s="34"/>
      <c r="X154" s="34"/>
      <c r="Y154" s="34"/>
      <c r="Z154" s="34"/>
      <c r="AA154" s="34"/>
      <c r="AB154" s="34"/>
      <c r="AC154" s="34"/>
      <c r="AD154" s="34"/>
      <c r="AE154" s="34"/>
      <c r="AR154" s="206" t="s">
        <v>259</v>
      </c>
      <c r="AT154" s="206" t="s">
        <v>397</v>
      </c>
      <c r="AU154" s="206" t="s">
        <v>78</v>
      </c>
      <c r="AY154" s="13" t="s">
        <v>170</v>
      </c>
      <c r="BE154" s="207">
        <f>IF(N154="základní",J154,0)</f>
        <v>0</v>
      </c>
      <c r="BF154" s="207">
        <f>IF(N154="snížená",J154,0)</f>
        <v>0</v>
      </c>
      <c r="BG154" s="207">
        <f>IF(N154="zákl. přenesená",J154,0)</f>
        <v>0</v>
      </c>
      <c r="BH154" s="207">
        <f>IF(N154="sníž. přenesená",J154,0)</f>
        <v>0</v>
      </c>
      <c r="BI154" s="207">
        <f>IF(N154="nulová",J154,0)</f>
        <v>0</v>
      </c>
      <c r="BJ154" s="13" t="s">
        <v>85</v>
      </c>
      <c r="BK154" s="207">
        <f>ROUND(I154*H154,2)</f>
        <v>0</v>
      </c>
      <c r="BL154" s="13" t="s">
        <v>259</v>
      </c>
      <c r="BM154" s="206" t="s">
        <v>1102</v>
      </c>
    </row>
    <row r="155" s="2" customFormat="1" ht="24.15" customHeight="1">
      <c r="A155" s="34"/>
      <c r="B155" s="35"/>
      <c r="C155" s="235" t="s">
        <v>359</v>
      </c>
      <c r="D155" s="235" t="s">
        <v>397</v>
      </c>
      <c r="E155" s="236" t="s">
        <v>665</v>
      </c>
      <c r="F155" s="237" t="s">
        <v>1103</v>
      </c>
      <c r="G155" s="238" t="s">
        <v>167</v>
      </c>
      <c r="H155" s="239">
        <v>14</v>
      </c>
      <c r="I155" s="240"/>
      <c r="J155" s="241">
        <f>ROUND(I155*H155,2)</f>
        <v>0</v>
      </c>
      <c r="K155" s="237" t="s">
        <v>168</v>
      </c>
      <c r="L155" s="242"/>
      <c r="M155" s="245" t="s">
        <v>1</v>
      </c>
      <c r="N155" s="246" t="s">
        <v>43</v>
      </c>
      <c r="O155" s="247"/>
      <c r="P155" s="248">
        <f>O155*H155</f>
        <v>0</v>
      </c>
      <c r="Q155" s="248">
        <v>0.21456</v>
      </c>
      <c r="R155" s="248">
        <f>Q155*H155</f>
        <v>3.0038399999999998</v>
      </c>
      <c r="S155" s="248">
        <v>0</v>
      </c>
      <c r="T155" s="249">
        <f>S155*H155</f>
        <v>0</v>
      </c>
      <c r="U155" s="34"/>
      <c r="V155" s="34"/>
      <c r="W155" s="34"/>
      <c r="X155" s="34"/>
      <c r="Y155" s="34"/>
      <c r="Z155" s="34"/>
      <c r="AA155" s="34"/>
      <c r="AB155" s="34"/>
      <c r="AC155" s="34"/>
      <c r="AD155" s="34"/>
      <c r="AE155" s="34"/>
      <c r="AR155" s="206" t="s">
        <v>259</v>
      </c>
      <c r="AT155" s="206" t="s">
        <v>397</v>
      </c>
      <c r="AU155" s="206" t="s">
        <v>78</v>
      </c>
      <c r="AY155" s="13" t="s">
        <v>170</v>
      </c>
      <c r="BE155" s="207">
        <f>IF(N155="základní",J155,0)</f>
        <v>0</v>
      </c>
      <c r="BF155" s="207">
        <f>IF(N155="snížená",J155,0)</f>
        <v>0</v>
      </c>
      <c r="BG155" s="207">
        <f>IF(N155="zákl. přenesená",J155,0)</f>
        <v>0</v>
      </c>
      <c r="BH155" s="207">
        <f>IF(N155="sníž. přenesená",J155,0)</f>
        <v>0</v>
      </c>
      <c r="BI155" s="207">
        <f>IF(N155="nulová",J155,0)</f>
        <v>0</v>
      </c>
      <c r="BJ155" s="13" t="s">
        <v>85</v>
      </c>
      <c r="BK155" s="207">
        <f>ROUND(I155*H155,2)</f>
        <v>0</v>
      </c>
      <c r="BL155" s="13" t="s">
        <v>259</v>
      </c>
      <c r="BM155" s="206" t="s">
        <v>1104</v>
      </c>
    </row>
    <row r="156" s="2" customFormat="1" ht="6.96" customHeight="1">
      <c r="A156" s="34"/>
      <c r="B156" s="62"/>
      <c r="C156" s="63"/>
      <c r="D156" s="63"/>
      <c r="E156" s="63"/>
      <c r="F156" s="63"/>
      <c r="G156" s="63"/>
      <c r="H156" s="63"/>
      <c r="I156" s="63"/>
      <c r="J156" s="63"/>
      <c r="K156" s="63"/>
      <c r="L156" s="40"/>
      <c r="M156" s="34"/>
      <c r="O156" s="34"/>
      <c r="P156" s="34"/>
      <c r="Q156" s="34"/>
      <c r="R156" s="34"/>
      <c r="S156" s="34"/>
      <c r="T156" s="34"/>
      <c r="U156" s="34"/>
      <c r="V156" s="34"/>
      <c r="W156" s="34"/>
      <c r="X156" s="34"/>
      <c r="Y156" s="34"/>
      <c r="Z156" s="34"/>
      <c r="AA156" s="34"/>
      <c r="AB156" s="34"/>
      <c r="AC156" s="34"/>
      <c r="AD156" s="34"/>
      <c r="AE156" s="34"/>
    </row>
  </sheetData>
  <sheetProtection sheet="1" autoFilter="0" formatColumns="0" formatRows="0" objects="1" scenarios="1" spinCount="100000" saltValue="hBuyakUOvgaIw30Lned2YtB/t0wy7FiLkUzwsHmOrE7o+bNksOgmlNOmxMlIPp9t6kU22cHlmUY5CIBYRBTrGA==" hashValue="FH+Iqbbb72v38ZJOMwfNmmBEm6xDfUjQpWIwsghzIbEAevL9L2yrSUcA14uqulo/JC8DS4S/5qI1DxFVaW8xng==" algorithmName="SHA-512" password="CC35"/>
  <autoFilter ref="C119:K15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123</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980</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1105</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ROUND((SUM(BE120:BE140)),  2)</f>
        <v>0</v>
      </c>
      <c r="G35" s="34"/>
      <c r="H35" s="34"/>
      <c r="I35" s="160">
        <v>0.20999999999999999</v>
      </c>
      <c r="J35" s="159">
        <f>ROUND(((SUM(BE120:BE140))*I35),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ROUND((SUM(BF120:BF140)),  2)</f>
        <v>0</v>
      </c>
      <c r="G36" s="34"/>
      <c r="H36" s="34"/>
      <c r="I36" s="160">
        <v>0.14999999999999999</v>
      </c>
      <c r="J36" s="159">
        <f>ROUND(((SUM(BF120:BF140))*I36),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ROUND((SUM(BG120:BG140)),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ROUND((SUM(BH120:BH140)),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ROUND((SUM(BI120:BI140)),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980</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A.3.3 - Práce na SSZT a SEE</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980</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A.3.3 - Práce na SSZT a SEE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SUM(P121:P140)</f>
        <v>0</v>
      </c>
      <c r="Q120" s="100"/>
      <c r="R120" s="192">
        <f>SUM(R121:R140)</f>
        <v>0</v>
      </c>
      <c r="S120" s="100"/>
      <c r="T120" s="193">
        <f>SUM(T121:T140)</f>
        <v>0</v>
      </c>
      <c r="U120" s="34"/>
      <c r="V120" s="34"/>
      <c r="W120" s="34"/>
      <c r="X120" s="34"/>
      <c r="Y120" s="34"/>
      <c r="Z120" s="34"/>
      <c r="AA120" s="34"/>
      <c r="AB120" s="34"/>
      <c r="AC120" s="34"/>
      <c r="AD120" s="34"/>
      <c r="AE120" s="34"/>
      <c r="AT120" s="13" t="s">
        <v>77</v>
      </c>
      <c r="AU120" s="13" t="s">
        <v>150</v>
      </c>
      <c r="BK120" s="194">
        <f>SUM(BK121:BK140)</f>
        <v>0</v>
      </c>
    </row>
    <row r="121" s="2" customFormat="1" ht="24.15" customHeight="1">
      <c r="A121" s="34"/>
      <c r="B121" s="35"/>
      <c r="C121" s="195" t="s">
        <v>85</v>
      </c>
      <c r="D121" s="195" t="s">
        <v>164</v>
      </c>
      <c r="E121" s="196" t="s">
        <v>670</v>
      </c>
      <c r="F121" s="197" t="s">
        <v>671</v>
      </c>
      <c r="G121" s="198" t="s">
        <v>167</v>
      </c>
      <c r="H121" s="199">
        <v>3</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1106</v>
      </c>
    </row>
    <row r="122" s="2" customFormat="1">
      <c r="A122" s="34"/>
      <c r="B122" s="35"/>
      <c r="C122" s="36"/>
      <c r="D122" s="208" t="s">
        <v>172</v>
      </c>
      <c r="E122" s="36"/>
      <c r="F122" s="209" t="s">
        <v>1107</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674</v>
      </c>
      <c r="F123" s="197" t="s">
        <v>675</v>
      </c>
      <c r="G123" s="198" t="s">
        <v>167</v>
      </c>
      <c r="H123" s="199">
        <v>3</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1108</v>
      </c>
    </row>
    <row r="124" s="2" customFormat="1">
      <c r="A124" s="34"/>
      <c r="B124" s="35"/>
      <c r="C124" s="36"/>
      <c r="D124" s="208" t="s">
        <v>172</v>
      </c>
      <c r="E124" s="36"/>
      <c r="F124" s="209" t="s">
        <v>1109</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678</v>
      </c>
      <c r="F125" s="197" t="s">
        <v>679</v>
      </c>
      <c r="G125" s="198" t="s">
        <v>167</v>
      </c>
      <c r="H125" s="199">
        <v>3</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1110</v>
      </c>
    </row>
    <row r="126" s="2" customFormat="1">
      <c r="A126" s="34"/>
      <c r="B126" s="35"/>
      <c r="C126" s="36"/>
      <c r="D126" s="208" t="s">
        <v>172</v>
      </c>
      <c r="E126" s="36"/>
      <c r="F126" s="209" t="s">
        <v>1109</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172</v>
      </c>
      <c r="AU126" s="13" t="s">
        <v>78</v>
      </c>
    </row>
    <row r="127" s="2" customFormat="1" ht="37.8" customHeight="1">
      <c r="A127" s="34"/>
      <c r="B127" s="35"/>
      <c r="C127" s="195" t="s">
        <v>169</v>
      </c>
      <c r="D127" s="195" t="s">
        <v>164</v>
      </c>
      <c r="E127" s="196" t="s">
        <v>687</v>
      </c>
      <c r="F127" s="197" t="s">
        <v>688</v>
      </c>
      <c r="G127" s="198" t="s">
        <v>167</v>
      </c>
      <c r="H127" s="199">
        <v>3</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1111</v>
      </c>
    </row>
    <row r="128" s="2" customFormat="1">
      <c r="A128" s="34"/>
      <c r="B128" s="35"/>
      <c r="C128" s="36"/>
      <c r="D128" s="208" t="s">
        <v>172</v>
      </c>
      <c r="E128" s="36"/>
      <c r="F128" s="209" t="s">
        <v>1112</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44.25" customHeight="1">
      <c r="A129" s="34"/>
      <c r="B129" s="35"/>
      <c r="C129" s="195" t="s">
        <v>189</v>
      </c>
      <c r="D129" s="195" t="s">
        <v>164</v>
      </c>
      <c r="E129" s="196" t="s">
        <v>696</v>
      </c>
      <c r="F129" s="197" t="s">
        <v>697</v>
      </c>
      <c r="G129" s="198" t="s">
        <v>167</v>
      </c>
      <c r="H129" s="199">
        <v>3</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1113</v>
      </c>
    </row>
    <row r="130" s="2" customFormat="1">
      <c r="A130" s="34"/>
      <c r="B130" s="35"/>
      <c r="C130" s="36"/>
      <c r="D130" s="208" t="s">
        <v>172</v>
      </c>
      <c r="E130" s="36"/>
      <c r="F130" s="209" t="s">
        <v>1109</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172</v>
      </c>
      <c r="AU130" s="13" t="s">
        <v>78</v>
      </c>
    </row>
    <row r="131" s="2" customFormat="1" ht="37.8" customHeight="1">
      <c r="A131" s="34"/>
      <c r="B131" s="35"/>
      <c r="C131" s="195" t="s">
        <v>195</v>
      </c>
      <c r="D131" s="195" t="s">
        <v>164</v>
      </c>
      <c r="E131" s="196" t="s">
        <v>699</v>
      </c>
      <c r="F131" s="197" t="s">
        <v>700</v>
      </c>
      <c r="G131" s="198" t="s">
        <v>167</v>
      </c>
      <c r="H131" s="199">
        <v>4</v>
      </c>
      <c r="I131" s="200"/>
      <c r="J131" s="201">
        <f>ROUND(I131*H131,2)</f>
        <v>0</v>
      </c>
      <c r="K131" s="197" t="s">
        <v>168</v>
      </c>
      <c r="L131" s="40"/>
      <c r="M131" s="202" t="s">
        <v>1</v>
      </c>
      <c r="N131" s="203" t="s">
        <v>43</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259</v>
      </c>
      <c r="AT131" s="206" t="s">
        <v>164</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1114</v>
      </c>
    </row>
    <row r="132" s="2" customFormat="1" ht="24.15" customHeight="1">
      <c r="A132" s="34"/>
      <c r="B132" s="35"/>
      <c r="C132" s="195" t="s">
        <v>201</v>
      </c>
      <c r="D132" s="195" t="s">
        <v>164</v>
      </c>
      <c r="E132" s="196" t="s">
        <v>702</v>
      </c>
      <c r="F132" s="197" t="s">
        <v>703</v>
      </c>
      <c r="G132" s="198" t="s">
        <v>167</v>
      </c>
      <c r="H132" s="199">
        <v>4</v>
      </c>
      <c r="I132" s="200"/>
      <c r="J132" s="201">
        <f>ROUND(I132*H132,2)</f>
        <v>0</v>
      </c>
      <c r="K132" s="197" t="s">
        <v>168</v>
      </c>
      <c r="L132" s="40"/>
      <c r="M132" s="202" t="s">
        <v>1</v>
      </c>
      <c r="N132" s="203" t="s">
        <v>43</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259</v>
      </c>
      <c r="AT132" s="206" t="s">
        <v>164</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1115</v>
      </c>
    </row>
    <row r="133" s="2" customFormat="1" ht="24.15" customHeight="1">
      <c r="A133" s="34"/>
      <c r="B133" s="35"/>
      <c r="C133" s="195" t="s">
        <v>206</v>
      </c>
      <c r="D133" s="195" t="s">
        <v>164</v>
      </c>
      <c r="E133" s="196" t="s">
        <v>705</v>
      </c>
      <c r="F133" s="197" t="s">
        <v>706</v>
      </c>
      <c r="G133" s="198" t="s">
        <v>167</v>
      </c>
      <c r="H133" s="199">
        <v>3</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1116</v>
      </c>
    </row>
    <row r="134" s="2" customFormat="1">
      <c r="A134" s="34"/>
      <c r="B134" s="35"/>
      <c r="C134" s="36"/>
      <c r="D134" s="208" t="s">
        <v>172</v>
      </c>
      <c r="E134" s="36"/>
      <c r="F134" s="209" t="s">
        <v>1109</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172</v>
      </c>
      <c r="AU134" s="13" t="s">
        <v>78</v>
      </c>
    </row>
    <row r="135" s="2" customFormat="1" ht="16.5" customHeight="1">
      <c r="A135" s="34"/>
      <c r="B135" s="35"/>
      <c r="C135" s="195" t="s">
        <v>211</v>
      </c>
      <c r="D135" s="195" t="s">
        <v>164</v>
      </c>
      <c r="E135" s="196" t="s">
        <v>709</v>
      </c>
      <c r="F135" s="197" t="s">
        <v>710</v>
      </c>
      <c r="G135" s="198" t="s">
        <v>167</v>
      </c>
      <c r="H135" s="199">
        <v>3</v>
      </c>
      <c r="I135" s="200"/>
      <c r="J135" s="201">
        <f>ROUND(I135*H135,2)</f>
        <v>0</v>
      </c>
      <c r="K135" s="197" t="s">
        <v>168</v>
      </c>
      <c r="L135" s="40"/>
      <c r="M135" s="202" t="s">
        <v>1</v>
      </c>
      <c r="N135" s="203" t="s">
        <v>43</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259</v>
      </c>
      <c r="AT135" s="206" t="s">
        <v>164</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1117</v>
      </c>
    </row>
    <row r="136" s="2" customFormat="1">
      <c r="A136" s="34"/>
      <c r="B136" s="35"/>
      <c r="C136" s="36"/>
      <c r="D136" s="208" t="s">
        <v>172</v>
      </c>
      <c r="E136" s="36"/>
      <c r="F136" s="209" t="s">
        <v>1109</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172</v>
      </c>
      <c r="AU136" s="13" t="s">
        <v>78</v>
      </c>
    </row>
    <row r="137" s="2" customFormat="1" ht="24.15" customHeight="1">
      <c r="A137" s="34"/>
      <c r="B137" s="35"/>
      <c r="C137" s="195" t="s">
        <v>219</v>
      </c>
      <c r="D137" s="195" t="s">
        <v>164</v>
      </c>
      <c r="E137" s="196" t="s">
        <v>712</v>
      </c>
      <c r="F137" s="197" t="s">
        <v>713</v>
      </c>
      <c r="G137" s="198" t="s">
        <v>167</v>
      </c>
      <c r="H137" s="199">
        <v>3</v>
      </c>
      <c r="I137" s="200"/>
      <c r="J137" s="201">
        <f>ROUND(I137*H137,2)</f>
        <v>0</v>
      </c>
      <c r="K137" s="197" t="s">
        <v>168</v>
      </c>
      <c r="L137" s="40"/>
      <c r="M137" s="202" t="s">
        <v>1</v>
      </c>
      <c r="N137" s="203" t="s">
        <v>43</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259</v>
      </c>
      <c r="AT137" s="206" t="s">
        <v>164</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1118</v>
      </c>
    </row>
    <row r="138" s="2" customFormat="1">
      <c r="A138" s="34"/>
      <c r="B138" s="35"/>
      <c r="C138" s="36"/>
      <c r="D138" s="208" t="s">
        <v>172</v>
      </c>
      <c r="E138" s="36"/>
      <c r="F138" s="209" t="s">
        <v>1109</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172</v>
      </c>
      <c r="AU138" s="13" t="s">
        <v>78</v>
      </c>
    </row>
    <row r="139" s="2" customFormat="1" ht="24.15" customHeight="1">
      <c r="A139" s="34"/>
      <c r="B139" s="35"/>
      <c r="C139" s="195" t="s">
        <v>231</v>
      </c>
      <c r="D139" s="195" t="s">
        <v>164</v>
      </c>
      <c r="E139" s="196" t="s">
        <v>715</v>
      </c>
      <c r="F139" s="197" t="s">
        <v>716</v>
      </c>
      <c r="G139" s="198" t="s">
        <v>167</v>
      </c>
      <c r="H139" s="199">
        <v>3</v>
      </c>
      <c r="I139" s="200"/>
      <c r="J139" s="201">
        <f>ROUND(I139*H139,2)</f>
        <v>0</v>
      </c>
      <c r="K139" s="197" t="s">
        <v>168</v>
      </c>
      <c r="L139" s="40"/>
      <c r="M139" s="202" t="s">
        <v>1</v>
      </c>
      <c r="N139" s="203" t="s">
        <v>43</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259</v>
      </c>
      <c r="AT139" s="206" t="s">
        <v>164</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1119</v>
      </c>
    </row>
    <row r="140" s="2" customFormat="1">
      <c r="A140" s="34"/>
      <c r="B140" s="35"/>
      <c r="C140" s="36"/>
      <c r="D140" s="208" t="s">
        <v>172</v>
      </c>
      <c r="E140" s="36"/>
      <c r="F140" s="209" t="s">
        <v>1109</v>
      </c>
      <c r="G140" s="36"/>
      <c r="H140" s="36"/>
      <c r="I140" s="210"/>
      <c r="J140" s="36"/>
      <c r="K140" s="36"/>
      <c r="L140" s="40"/>
      <c r="M140" s="250"/>
      <c r="N140" s="251"/>
      <c r="O140" s="247"/>
      <c r="P140" s="247"/>
      <c r="Q140" s="247"/>
      <c r="R140" s="247"/>
      <c r="S140" s="247"/>
      <c r="T140" s="252"/>
      <c r="U140" s="34"/>
      <c r="V140" s="34"/>
      <c r="W140" s="34"/>
      <c r="X140" s="34"/>
      <c r="Y140" s="34"/>
      <c r="Z140" s="34"/>
      <c r="AA140" s="34"/>
      <c r="AB140" s="34"/>
      <c r="AC140" s="34"/>
      <c r="AD140" s="34"/>
      <c r="AE140" s="34"/>
      <c r="AT140" s="13" t="s">
        <v>172</v>
      </c>
      <c r="AU140" s="13" t="s">
        <v>78</v>
      </c>
    </row>
    <row r="141" s="2" customFormat="1" ht="6.96" customHeight="1">
      <c r="A141" s="34"/>
      <c r="B141" s="62"/>
      <c r="C141" s="63"/>
      <c r="D141" s="63"/>
      <c r="E141" s="63"/>
      <c r="F141" s="63"/>
      <c r="G141" s="63"/>
      <c r="H141" s="63"/>
      <c r="I141" s="63"/>
      <c r="J141" s="63"/>
      <c r="K141" s="63"/>
      <c r="L141" s="40"/>
      <c r="M141" s="34"/>
      <c r="O141" s="34"/>
      <c r="P141" s="34"/>
      <c r="Q141" s="34"/>
      <c r="R141" s="34"/>
      <c r="S141" s="34"/>
      <c r="T141" s="34"/>
      <c r="U141" s="34"/>
      <c r="V141" s="34"/>
      <c r="W141" s="34"/>
      <c r="X141" s="34"/>
      <c r="Y141" s="34"/>
      <c r="Z141" s="34"/>
      <c r="AA141" s="34"/>
      <c r="AB141" s="34"/>
      <c r="AC141" s="34"/>
      <c r="AD141" s="34"/>
      <c r="AE141" s="34"/>
    </row>
  </sheetData>
  <sheetProtection sheet="1" autoFilter="0" formatColumns="0" formatRows="0" objects="1" scenarios="1" spinCount="100000" saltValue="jfaPWj4gOHr6QCQ9ck28C6hGAjyNkv/O4APCkfHGa+JeJoz9HqHeZUFBArp1CbbU07l3ThWBx9YIHcP7PXKhqg==" hashValue="igi99XUIjHcV9BHZ1PwZ4Bzz++gsOZ0wu7zxtawSzTRFTN5LZM1mKEBLB0LxbfksTeVCifdSH/c0jrsy+Yybkw==" algorithmName="SHA-512" password="CC35"/>
  <autoFilter ref="C119:K14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125</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980</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1120</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ROUND((SUM(BE120:BE135)),  2)</f>
        <v>0</v>
      </c>
      <c r="G35" s="34"/>
      <c r="H35" s="34"/>
      <c r="I35" s="160">
        <v>0.20999999999999999</v>
      </c>
      <c r="J35" s="159">
        <f>ROUND(((SUM(BE120:BE135))*I35),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ROUND((SUM(BF120:BF135)),  2)</f>
        <v>0</v>
      </c>
      <c r="G36" s="34"/>
      <c r="H36" s="34"/>
      <c r="I36" s="160">
        <v>0.14999999999999999</v>
      </c>
      <c r="J36" s="159">
        <f>ROUND(((SUM(BF120:BF135))*I36),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ROUND((SUM(BG120:BG135)),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ROUND((SUM(BH120:BH135)),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ROUND((SUM(BI120:BI135)),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980</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A.3.4 - Přeprava</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980</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A.3.4 - Přeprava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SUM(P121:P135)</f>
        <v>0</v>
      </c>
      <c r="Q120" s="100"/>
      <c r="R120" s="192">
        <f>SUM(R121:R135)</f>
        <v>0</v>
      </c>
      <c r="S120" s="100"/>
      <c r="T120" s="193">
        <f>SUM(T121:T135)</f>
        <v>0</v>
      </c>
      <c r="U120" s="34"/>
      <c r="V120" s="34"/>
      <c r="W120" s="34"/>
      <c r="X120" s="34"/>
      <c r="Y120" s="34"/>
      <c r="Z120" s="34"/>
      <c r="AA120" s="34"/>
      <c r="AB120" s="34"/>
      <c r="AC120" s="34"/>
      <c r="AD120" s="34"/>
      <c r="AE120" s="34"/>
      <c r="AT120" s="13" t="s">
        <v>77</v>
      </c>
      <c r="AU120" s="13" t="s">
        <v>150</v>
      </c>
      <c r="BK120" s="194">
        <f>SUM(BK121:BK135)</f>
        <v>0</v>
      </c>
    </row>
    <row r="121" s="2" customFormat="1" ht="55.5" customHeight="1">
      <c r="A121" s="34"/>
      <c r="B121" s="35"/>
      <c r="C121" s="195" t="s">
        <v>85</v>
      </c>
      <c r="D121" s="195" t="s">
        <v>164</v>
      </c>
      <c r="E121" s="196" t="s">
        <v>719</v>
      </c>
      <c r="F121" s="197" t="s">
        <v>720</v>
      </c>
      <c r="G121" s="198" t="s">
        <v>258</v>
      </c>
      <c r="H121" s="199">
        <v>502.30599999999998</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259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1121</v>
      </c>
    </row>
    <row r="122" s="2" customFormat="1">
      <c r="A122" s="34"/>
      <c r="B122" s="35"/>
      <c r="C122" s="36"/>
      <c r="D122" s="208" t="s">
        <v>172</v>
      </c>
      <c r="E122" s="36"/>
      <c r="F122" s="209" t="s">
        <v>1122</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1123</v>
      </c>
      <c r="G123" s="214"/>
      <c r="H123" s="217">
        <v>502.30599999999998</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55.5" customHeight="1">
      <c r="A124" s="34"/>
      <c r="B124" s="35"/>
      <c r="C124" s="195" t="s">
        <v>87</v>
      </c>
      <c r="D124" s="195" t="s">
        <v>164</v>
      </c>
      <c r="E124" s="196" t="s">
        <v>724</v>
      </c>
      <c r="F124" s="197" t="s">
        <v>725</v>
      </c>
      <c r="G124" s="198" t="s">
        <v>258</v>
      </c>
      <c r="H124" s="199">
        <v>545.71600000000001</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259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1124</v>
      </c>
    </row>
    <row r="125" s="2" customFormat="1">
      <c r="A125" s="34"/>
      <c r="B125" s="35"/>
      <c r="C125" s="36"/>
      <c r="D125" s="208" t="s">
        <v>172</v>
      </c>
      <c r="E125" s="36"/>
      <c r="F125" s="209" t="s">
        <v>1125</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10" customFormat="1">
      <c r="A126" s="10"/>
      <c r="B126" s="213"/>
      <c r="C126" s="214"/>
      <c r="D126" s="208" t="s">
        <v>187</v>
      </c>
      <c r="E126" s="215" t="s">
        <v>1</v>
      </c>
      <c r="F126" s="216" t="s">
        <v>1126</v>
      </c>
      <c r="G126" s="214"/>
      <c r="H126" s="217">
        <v>545.71600000000001</v>
      </c>
      <c r="I126" s="218"/>
      <c r="J126" s="214"/>
      <c r="K126" s="214"/>
      <c r="L126" s="219"/>
      <c r="M126" s="220"/>
      <c r="N126" s="221"/>
      <c r="O126" s="221"/>
      <c r="P126" s="221"/>
      <c r="Q126" s="221"/>
      <c r="R126" s="221"/>
      <c r="S126" s="221"/>
      <c r="T126" s="222"/>
      <c r="U126" s="10"/>
      <c r="V126" s="10"/>
      <c r="W126" s="10"/>
      <c r="X126" s="10"/>
      <c r="Y126" s="10"/>
      <c r="Z126" s="10"/>
      <c r="AA126" s="10"/>
      <c r="AB126" s="10"/>
      <c r="AC126" s="10"/>
      <c r="AD126" s="10"/>
      <c r="AE126" s="10"/>
      <c r="AT126" s="223" t="s">
        <v>187</v>
      </c>
      <c r="AU126" s="223" t="s">
        <v>78</v>
      </c>
      <c r="AV126" s="10" t="s">
        <v>87</v>
      </c>
      <c r="AW126" s="10" t="s">
        <v>34</v>
      </c>
      <c r="AX126" s="10" t="s">
        <v>85</v>
      </c>
      <c r="AY126" s="223" t="s">
        <v>170</v>
      </c>
    </row>
    <row r="127" s="2" customFormat="1" ht="24.15" customHeight="1">
      <c r="A127" s="34"/>
      <c r="B127" s="35"/>
      <c r="C127" s="195" t="s">
        <v>177</v>
      </c>
      <c r="D127" s="195" t="s">
        <v>164</v>
      </c>
      <c r="E127" s="196" t="s">
        <v>729</v>
      </c>
      <c r="F127" s="197" t="s">
        <v>730</v>
      </c>
      <c r="G127" s="198" t="s">
        <v>167</v>
      </c>
      <c r="H127" s="199">
        <v>2</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1127</v>
      </c>
    </row>
    <row r="128" s="2" customFormat="1">
      <c r="A128" s="34"/>
      <c r="B128" s="35"/>
      <c r="C128" s="36"/>
      <c r="D128" s="208" t="s">
        <v>172</v>
      </c>
      <c r="E128" s="36"/>
      <c r="F128" s="209" t="s">
        <v>1128</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55.5" customHeight="1">
      <c r="A129" s="34"/>
      <c r="B129" s="35"/>
      <c r="C129" s="195" t="s">
        <v>169</v>
      </c>
      <c r="D129" s="195" t="s">
        <v>164</v>
      </c>
      <c r="E129" s="196" t="s">
        <v>733</v>
      </c>
      <c r="F129" s="197" t="s">
        <v>734</v>
      </c>
      <c r="G129" s="198" t="s">
        <v>258</v>
      </c>
      <c r="H129" s="199">
        <v>58.533000000000001</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1129</v>
      </c>
    </row>
    <row r="130" s="2" customFormat="1">
      <c r="A130" s="34"/>
      <c r="B130" s="35"/>
      <c r="C130" s="36"/>
      <c r="D130" s="208" t="s">
        <v>181</v>
      </c>
      <c r="E130" s="36"/>
      <c r="F130" s="209" t="s">
        <v>736</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181</v>
      </c>
      <c r="AU130" s="13" t="s">
        <v>78</v>
      </c>
    </row>
    <row r="131" s="2" customFormat="1">
      <c r="A131" s="34"/>
      <c r="B131" s="35"/>
      <c r="C131" s="36"/>
      <c r="D131" s="208" t="s">
        <v>172</v>
      </c>
      <c r="E131" s="36"/>
      <c r="F131" s="209" t="s">
        <v>1130</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172</v>
      </c>
      <c r="AU131" s="13" t="s">
        <v>78</v>
      </c>
    </row>
    <row r="132" s="10" customFormat="1">
      <c r="A132" s="10"/>
      <c r="B132" s="213"/>
      <c r="C132" s="214"/>
      <c r="D132" s="208" t="s">
        <v>187</v>
      </c>
      <c r="E132" s="215" t="s">
        <v>1</v>
      </c>
      <c r="F132" s="216" t="s">
        <v>1131</v>
      </c>
      <c r="G132" s="214"/>
      <c r="H132" s="217">
        <v>58.533000000000001</v>
      </c>
      <c r="I132" s="218"/>
      <c r="J132" s="214"/>
      <c r="K132" s="214"/>
      <c r="L132" s="219"/>
      <c r="M132" s="220"/>
      <c r="N132" s="221"/>
      <c r="O132" s="221"/>
      <c r="P132" s="221"/>
      <c r="Q132" s="221"/>
      <c r="R132" s="221"/>
      <c r="S132" s="221"/>
      <c r="T132" s="222"/>
      <c r="U132" s="10"/>
      <c r="V132" s="10"/>
      <c r="W132" s="10"/>
      <c r="X132" s="10"/>
      <c r="Y132" s="10"/>
      <c r="Z132" s="10"/>
      <c r="AA132" s="10"/>
      <c r="AB132" s="10"/>
      <c r="AC132" s="10"/>
      <c r="AD132" s="10"/>
      <c r="AE132" s="10"/>
      <c r="AT132" s="223" t="s">
        <v>187</v>
      </c>
      <c r="AU132" s="223" t="s">
        <v>78</v>
      </c>
      <c r="AV132" s="10" t="s">
        <v>87</v>
      </c>
      <c r="AW132" s="10" t="s">
        <v>34</v>
      </c>
      <c r="AX132" s="10" t="s">
        <v>85</v>
      </c>
      <c r="AY132" s="223" t="s">
        <v>170</v>
      </c>
    </row>
    <row r="133" s="2" customFormat="1" ht="62.7" customHeight="1">
      <c r="A133" s="34"/>
      <c r="B133" s="35"/>
      <c r="C133" s="195" t="s">
        <v>189</v>
      </c>
      <c r="D133" s="195" t="s">
        <v>164</v>
      </c>
      <c r="E133" s="196" t="s">
        <v>739</v>
      </c>
      <c r="F133" s="197" t="s">
        <v>740</v>
      </c>
      <c r="G133" s="198" t="s">
        <v>167</v>
      </c>
      <c r="H133" s="199">
        <v>1</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1132</v>
      </c>
    </row>
    <row r="134" s="2" customFormat="1">
      <c r="A134" s="34"/>
      <c r="B134" s="35"/>
      <c r="C134" s="36"/>
      <c r="D134" s="208" t="s">
        <v>181</v>
      </c>
      <c r="E134" s="36"/>
      <c r="F134" s="209" t="s">
        <v>736</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181</v>
      </c>
      <c r="AU134" s="13" t="s">
        <v>78</v>
      </c>
    </row>
    <row r="135" s="2" customFormat="1">
      <c r="A135" s="34"/>
      <c r="B135" s="35"/>
      <c r="C135" s="36"/>
      <c r="D135" s="208" t="s">
        <v>172</v>
      </c>
      <c r="E135" s="36"/>
      <c r="F135" s="209" t="s">
        <v>1133</v>
      </c>
      <c r="G135" s="36"/>
      <c r="H135" s="36"/>
      <c r="I135" s="210"/>
      <c r="J135" s="36"/>
      <c r="K135" s="36"/>
      <c r="L135" s="40"/>
      <c r="M135" s="250"/>
      <c r="N135" s="251"/>
      <c r="O135" s="247"/>
      <c r="P135" s="247"/>
      <c r="Q135" s="247"/>
      <c r="R135" s="247"/>
      <c r="S135" s="247"/>
      <c r="T135" s="252"/>
      <c r="U135" s="34"/>
      <c r="V135" s="34"/>
      <c r="W135" s="34"/>
      <c r="X135" s="34"/>
      <c r="Y135" s="34"/>
      <c r="Z135" s="34"/>
      <c r="AA135" s="34"/>
      <c r="AB135" s="34"/>
      <c r="AC135" s="34"/>
      <c r="AD135" s="34"/>
      <c r="AE135" s="34"/>
      <c r="AT135" s="13" t="s">
        <v>172</v>
      </c>
      <c r="AU135" s="13" t="s">
        <v>78</v>
      </c>
    </row>
    <row r="136" s="2" customFormat="1" ht="6.96" customHeight="1">
      <c r="A136" s="34"/>
      <c r="B136" s="62"/>
      <c r="C136" s="63"/>
      <c r="D136" s="63"/>
      <c r="E136" s="63"/>
      <c r="F136" s="63"/>
      <c r="G136" s="63"/>
      <c r="H136" s="63"/>
      <c r="I136" s="63"/>
      <c r="J136" s="63"/>
      <c r="K136" s="63"/>
      <c r="L136" s="40"/>
      <c r="M136" s="34"/>
      <c r="O136" s="34"/>
      <c r="P136" s="34"/>
      <c r="Q136" s="34"/>
      <c r="R136" s="34"/>
      <c r="S136" s="34"/>
      <c r="T136" s="34"/>
      <c r="U136" s="34"/>
      <c r="V136" s="34"/>
      <c r="W136" s="34"/>
      <c r="X136" s="34"/>
      <c r="Y136" s="34"/>
      <c r="Z136" s="34"/>
      <c r="AA136" s="34"/>
      <c r="AB136" s="34"/>
      <c r="AC136" s="34"/>
      <c r="AD136" s="34"/>
      <c r="AE136" s="34"/>
    </row>
  </sheetData>
  <sheetProtection sheet="1" autoFilter="0" formatColumns="0" formatRows="0" objects="1" scenarios="1" spinCount="100000" saltValue="/VFvePAms9boyz1nG28u0ngc48ImTstoXMwL5a0/YjUlno+e27uf0+Dixhex3bvRBsiJuBRdDwK+FQl28kMk+g==" hashValue="CVJDRZoAGeYrNuhlLTdG5e5zwV4dSdIfu8oaUT8pBPKA5aI4roswOeRvlirSRMf0M4J8NdIYXMIXrJOygP/5/A==" algorithmName="SHA-512" password="CC35"/>
  <autoFilter ref="C119:K13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130</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1134</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1135</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ROUND((SUM(BE120:BE280)),  2)</f>
        <v>0</v>
      </c>
      <c r="G35" s="34"/>
      <c r="H35" s="34"/>
      <c r="I35" s="160">
        <v>0.20999999999999999</v>
      </c>
      <c r="J35" s="159">
        <f>ROUND(((SUM(BE120:BE280))*I35),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ROUND((SUM(BF120:BF280)),  2)</f>
        <v>0</v>
      </c>
      <c r="G36" s="34"/>
      <c r="H36" s="34"/>
      <c r="I36" s="160">
        <v>0.14999999999999999</v>
      </c>
      <c r="J36" s="159">
        <f>ROUND(((SUM(BF120:BF280))*I36),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ROUND((SUM(BG120:BG280)),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ROUND((SUM(BH120:BH280)),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ROUND((SUM(BI120:BI280)),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1134</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A.4.1 - Práce na ŽSV</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1134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A.4.1 - Práce na ŽSV</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SUM(P121:P280)</f>
        <v>0</v>
      </c>
      <c r="Q120" s="100"/>
      <c r="R120" s="192">
        <f>SUM(R121:R280)</f>
        <v>615.46145000000001</v>
      </c>
      <c r="S120" s="100"/>
      <c r="T120" s="193">
        <f>SUM(T121:T280)</f>
        <v>0</v>
      </c>
      <c r="U120" s="34"/>
      <c r="V120" s="34"/>
      <c r="W120" s="34"/>
      <c r="X120" s="34"/>
      <c r="Y120" s="34"/>
      <c r="Z120" s="34"/>
      <c r="AA120" s="34"/>
      <c r="AB120" s="34"/>
      <c r="AC120" s="34"/>
      <c r="AD120" s="34"/>
      <c r="AE120" s="34"/>
      <c r="AT120" s="13" t="s">
        <v>77</v>
      </c>
      <c r="AU120" s="13" t="s">
        <v>150</v>
      </c>
      <c r="BK120" s="194">
        <f>SUM(BK121:BK280)</f>
        <v>0</v>
      </c>
    </row>
    <row r="121" s="2" customFormat="1" ht="24.15" customHeight="1">
      <c r="A121" s="34"/>
      <c r="B121" s="35"/>
      <c r="C121" s="195" t="s">
        <v>85</v>
      </c>
      <c r="D121" s="195" t="s">
        <v>164</v>
      </c>
      <c r="E121" s="196" t="s">
        <v>165</v>
      </c>
      <c r="F121" s="197" t="s">
        <v>166</v>
      </c>
      <c r="G121" s="198" t="s">
        <v>167</v>
      </c>
      <c r="H121" s="199">
        <v>12</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1136</v>
      </c>
    </row>
    <row r="122" s="2" customFormat="1">
      <c r="A122" s="34"/>
      <c r="B122" s="35"/>
      <c r="C122" s="36"/>
      <c r="D122" s="208" t="s">
        <v>172</v>
      </c>
      <c r="E122" s="36"/>
      <c r="F122" s="209" t="s">
        <v>1137</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984</v>
      </c>
      <c r="G123" s="214"/>
      <c r="H123" s="217">
        <v>12</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24.15" customHeight="1">
      <c r="A124" s="34"/>
      <c r="B124" s="35"/>
      <c r="C124" s="195" t="s">
        <v>87</v>
      </c>
      <c r="D124" s="195" t="s">
        <v>164</v>
      </c>
      <c r="E124" s="196" t="s">
        <v>174</v>
      </c>
      <c r="F124" s="197" t="s">
        <v>175</v>
      </c>
      <c r="G124" s="198" t="s">
        <v>167</v>
      </c>
      <c r="H124" s="199">
        <v>12</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169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169</v>
      </c>
      <c r="BM124" s="206" t="s">
        <v>1138</v>
      </c>
    </row>
    <row r="125" s="2" customFormat="1">
      <c r="A125" s="34"/>
      <c r="B125" s="35"/>
      <c r="C125" s="36"/>
      <c r="D125" s="208" t="s">
        <v>172</v>
      </c>
      <c r="E125" s="36"/>
      <c r="F125" s="209" t="s">
        <v>1137</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2" customFormat="1" ht="24.15" customHeight="1">
      <c r="A126" s="34"/>
      <c r="B126" s="35"/>
      <c r="C126" s="195" t="s">
        <v>177</v>
      </c>
      <c r="D126" s="195" t="s">
        <v>164</v>
      </c>
      <c r="E126" s="196" t="s">
        <v>178</v>
      </c>
      <c r="F126" s="197" t="s">
        <v>179</v>
      </c>
      <c r="G126" s="198" t="s">
        <v>167</v>
      </c>
      <c r="H126" s="199">
        <v>12</v>
      </c>
      <c r="I126" s="200"/>
      <c r="J126" s="201">
        <f>ROUND(I126*H126,2)</f>
        <v>0</v>
      </c>
      <c r="K126" s="197" t="s">
        <v>168</v>
      </c>
      <c r="L126" s="40"/>
      <c r="M126" s="202" t="s">
        <v>1</v>
      </c>
      <c r="N126" s="203" t="s">
        <v>43</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169</v>
      </c>
      <c r="AT126" s="206" t="s">
        <v>164</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169</v>
      </c>
      <c r="BM126" s="206" t="s">
        <v>1139</v>
      </c>
    </row>
    <row r="127" s="2" customFormat="1">
      <c r="A127" s="34"/>
      <c r="B127" s="35"/>
      <c r="C127" s="36"/>
      <c r="D127" s="208" t="s">
        <v>181</v>
      </c>
      <c r="E127" s="36"/>
      <c r="F127" s="209" t="s">
        <v>182</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181</v>
      </c>
      <c r="AU127" s="13" t="s">
        <v>78</v>
      </c>
    </row>
    <row r="128" s="2" customFormat="1">
      <c r="A128" s="34"/>
      <c r="B128" s="35"/>
      <c r="C128" s="36"/>
      <c r="D128" s="208" t="s">
        <v>172</v>
      </c>
      <c r="E128" s="36"/>
      <c r="F128" s="209" t="s">
        <v>1137</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33" customHeight="1">
      <c r="A129" s="34"/>
      <c r="B129" s="35"/>
      <c r="C129" s="195" t="s">
        <v>169</v>
      </c>
      <c r="D129" s="195" t="s">
        <v>164</v>
      </c>
      <c r="E129" s="196" t="s">
        <v>183</v>
      </c>
      <c r="F129" s="197" t="s">
        <v>184</v>
      </c>
      <c r="G129" s="198" t="s">
        <v>167</v>
      </c>
      <c r="H129" s="199">
        <v>86</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169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169</v>
      </c>
      <c r="BM129" s="206" t="s">
        <v>1140</v>
      </c>
    </row>
    <row r="130" s="2" customFormat="1">
      <c r="A130" s="34"/>
      <c r="B130" s="35"/>
      <c r="C130" s="36"/>
      <c r="D130" s="208" t="s">
        <v>172</v>
      </c>
      <c r="E130" s="36"/>
      <c r="F130" s="209" t="s">
        <v>1141</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172</v>
      </c>
      <c r="AU130" s="13" t="s">
        <v>78</v>
      </c>
    </row>
    <row r="131" s="10" customFormat="1">
      <c r="A131" s="10"/>
      <c r="B131" s="213"/>
      <c r="C131" s="214"/>
      <c r="D131" s="208" t="s">
        <v>187</v>
      </c>
      <c r="E131" s="215" t="s">
        <v>1</v>
      </c>
      <c r="F131" s="216" t="s">
        <v>1142</v>
      </c>
      <c r="G131" s="214"/>
      <c r="H131" s="217">
        <v>86</v>
      </c>
      <c r="I131" s="218"/>
      <c r="J131" s="214"/>
      <c r="K131" s="214"/>
      <c r="L131" s="219"/>
      <c r="M131" s="220"/>
      <c r="N131" s="221"/>
      <c r="O131" s="221"/>
      <c r="P131" s="221"/>
      <c r="Q131" s="221"/>
      <c r="R131" s="221"/>
      <c r="S131" s="221"/>
      <c r="T131" s="222"/>
      <c r="U131" s="10"/>
      <c r="V131" s="10"/>
      <c r="W131" s="10"/>
      <c r="X131" s="10"/>
      <c r="Y131" s="10"/>
      <c r="Z131" s="10"/>
      <c r="AA131" s="10"/>
      <c r="AB131" s="10"/>
      <c r="AC131" s="10"/>
      <c r="AD131" s="10"/>
      <c r="AE131" s="10"/>
      <c r="AT131" s="223" t="s">
        <v>187</v>
      </c>
      <c r="AU131" s="223" t="s">
        <v>78</v>
      </c>
      <c r="AV131" s="10" t="s">
        <v>87</v>
      </c>
      <c r="AW131" s="10" t="s">
        <v>34</v>
      </c>
      <c r="AX131" s="10" t="s">
        <v>85</v>
      </c>
      <c r="AY131" s="223" t="s">
        <v>170</v>
      </c>
    </row>
    <row r="132" s="2" customFormat="1" ht="37.8" customHeight="1">
      <c r="A132" s="34"/>
      <c r="B132" s="35"/>
      <c r="C132" s="195" t="s">
        <v>189</v>
      </c>
      <c r="D132" s="195" t="s">
        <v>164</v>
      </c>
      <c r="E132" s="196" t="s">
        <v>190</v>
      </c>
      <c r="F132" s="197" t="s">
        <v>191</v>
      </c>
      <c r="G132" s="198" t="s">
        <v>167</v>
      </c>
      <c r="H132" s="199">
        <v>70</v>
      </c>
      <c r="I132" s="200"/>
      <c r="J132" s="201">
        <f>ROUND(I132*H132,2)</f>
        <v>0</v>
      </c>
      <c r="K132" s="197" t="s">
        <v>168</v>
      </c>
      <c r="L132" s="40"/>
      <c r="M132" s="202" t="s">
        <v>1</v>
      </c>
      <c r="N132" s="203" t="s">
        <v>43</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169</v>
      </c>
      <c r="AT132" s="206" t="s">
        <v>164</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169</v>
      </c>
      <c r="BM132" s="206" t="s">
        <v>1143</v>
      </c>
    </row>
    <row r="133" s="2" customFormat="1">
      <c r="A133" s="34"/>
      <c r="B133" s="35"/>
      <c r="C133" s="36"/>
      <c r="D133" s="208" t="s">
        <v>172</v>
      </c>
      <c r="E133" s="36"/>
      <c r="F133" s="209" t="s">
        <v>1144</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172</v>
      </c>
      <c r="AU133" s="13" t="s">
        <v>78</v>
      </c>
    </row>
    <row r="134" s="10" customFormat="1">
      <c r="A134" s="10"/>
      <c r="B134" s="213"/>
      <c r="C134" s="214"/>
      <c r="D134" s="208" t="s">
        <v>187</v>
      </c>
      <c r="E134" s="215" t="s">
        <v>1</v>
      </c>
      <c r="F134" s="216" t="s">
        <v>1145</v>
      </c>
      <c r="G134" s="214"/>
      <c r="H134" s="217">
        <v>70</v>
      </c>
      <c r="I134" s="218"/>
      <c r="J134" s="214"/>
      <c r="K134" s="214"/>
      <c r="L134" s="219"/>
      <c r="M134" s="220"/>
      <c r="N134" s="221"/>
      <c r="O134" s="221"/>
      <c r="P134" s="221"/>
      <c r="Q134" s="221"/>
      <c r="R134" s="221"/>
      <c r="S134" s="221"/>
      <c r="T134" s="222"/>
      <c r="U134" s="10"/>
      <c r="V134" s="10"/>
      <c r="W134" s="10"/>
      <c r="X134" s="10"/>
      <c r="Y134" s="10"/>
      <c r="Z134" s="10"/>
      <c r="AA134" s="10"/>
      <c r="AB134" s="10"/>
      <c r="AC134" s="10"/>
      <c r="AD134" s="10"/>
      <c r="AE134" s="10"/>
      <c r="AT134" s="223" t="s">
        <v>187</v>
      </c>
      <c r="AU134" s="223" t="s">
        <v>78</v>
      </c>
      <c r="AV134" s="10" t="s">
        <v>87</v>
      </c>
      <c r="AW134" s="10" t="s">
        <v>34</v>
      </c>
      <c r="AX134" s="10" t="s">
        <v>85</v>
      </c>
      <c r="AY134" s="223" t="s">
        <v>170</v>
      </c>
    </row>
    <row r="135" s="2" customFormat="1" ht="37.8" customHeight="1">
      <c r="A135" s="34"/>
      <c r="B135" s="35"/>
      <c r="C135" s="195" t="s">
        <v>195</v>
      </c>
      <c r="D135" s="195" t="s">
        <v>164</v>
      </c>
      <c r="E135" s="196" t="s">
        <v>196</v>
      </c>
      <c r="F135" s="197" t="s">
        <v>197</v>
      </c>
      <c r="G135" s="198" t="s">
        <v>167</v>
      </c>
      <c r="H135" s="199">
        <v>31</v>
      </c>
      <c r="I135" s="200"/>
      <c r="J135" s="201">
        <f>ROUND(I135*H135,2)</f>
        <v>0</v>
      </c>
      <c r="K135" s="197" t="s">
        <v>168</v>
      </c>
      <c r="L135" s="40"/>
      <c r="M135" s="202" t="s">
        <v>1</v>
      </c>
      <c r="N135" s="203" t="s">
        <v>43</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169</v>
      </c>
      <c r="AT135" s="206" t="s">
        <v>164</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169</v>
      </c>
      <c r="BM135" s="206" t="s">
        <v>1146</v>
      </c>
    </row>
    <row r="136" s="2" customFormat="1">
      <c r="A136" s="34"/>
      <c r="B136" s="35"/>
      <c r="C136" s="36"/>
      <c r="D136" s="208" t="s">
        <v>172</v>
      </c>
      <c r="E136" s="36"/>
      <c r="F136" s="209" t="s">
        <v>1147</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172</v>
      </c>
      <c r="AU136" s="13" t="s">
        <v>78</v>
      </c>
    </row>
    <row r="137" s="10" customFormat="1">
      <c r="A137" s="10"/>
      <c r="B137" s="213"/>
      <c r="C137" s="214"/>
      <c r="D137" s="208" t="s">
        <v>187</v>
      </c>
      <c r="E137" s="215" t="s">
        <v>1</v>
      </c>
      <c r="F137" s="216" t="s">
        <v>1148</v>
      </c>
      <c r="G137" s="214"/>
      <c r="H137" s="217">
        <v>31</v>
      </c>
      <c r="I137" s="218"/>
      <c r="J137" s="214"/>
      <c r="K137" s="214"/>
      <c r="L137" s="219"/>
      <c r="M137" s="220"/>
      <c r="N137" s="221"/>
      <c r="O137" s="221"/>
      <c r="P137" s="221"/>
      <c r="Q137" s="221"/>
      <c r="R137" s="221"/>
      <c r="S137" s="221"/>
      <c r="T137" s="222"/>
      <c r="U137" s="10"/>
      <c r="V137" s="10"/>
      <c r="W137" s="10"/>
      <c r="X137" s="10"/>
      <c r="Y137" s="10"/>
      <c r="Z137" s="10"/>
      <c r="AA137" s="10"/>
      <c r="AB137" s="10"/>
      <c r="AC137" s="10"/>
      <c r="AD137" s="10"/>
      <c r="AE137" s="10"/>
      <c r="AT137" s="223" t="s">
        <v>187</v>
      </c>
      <c r="AU137" s="223" t="s">
        <v>78</v>
      </c>
      <c r="AV137" s="10" t="s">
        <v>87</v>
      </c>
      <c r="AW137" s="10" t="s">
        <v>34</v>
      </c>
      <c r="AX137" s="10" t="s">
        <v>85</v>
      </c>
      <c r="AY137" s="223" t="s">
        <v>170</v>
      </c>
    </row>
    <row r="138" s="2" customFormat="1" ht="33" customHeight="1">
      <c r="A138" s="34"/>
      <c r="B138" s="35"/>
      <c r="C138" s="195" t="s">
        <v>201</v>
      </c>
      <c r="D138" s="195" t="s">
        <v>164</v>
      </c>
      <c r="E138" s="196" t="s">
        <v>202</v>
      </c>
      <c r="F138" s="197" t="s">
        <v>203</v>
      </c>
      <c r="G138" s="198" t="s">
        <v>167</v>
      </c>
      <c r="H138" s="199">
        <v>65</v>
      </c>
      <c r="I138" s="200"/>
      <c r="J138" s="201">
        <f>ROUND(I138*H138,2)</f>
        <v>0</v>
      </c>
      <c r="K138" s="197" t="s">
        <v>168</v>
      </c>
      <c r="L138" s="40"/>
      <c r="M138" s="202" t="s">
        <v>1</v>
      </c>
      <c r="N138" s="203" t="s">
        <v>43</v>
      </c>
      <c r="O138" s="87"/>
      <c r="P138" s="204">
        <f>O138*H138</f>
        <v>0</v>
      </c>
      <c r="Q138" s="204">
        <v>0</v>
      </c>
      <c r="R138" s="204">
        <f>Q138*H138</f>
        <v>0</v>
      </c>
      <c r="S138" s="204">
        <v>0</v>
      </c>
      <c r="T138" s="205">
        <f>S138*H138</f>
        <v>0</v>
      </c>
      <c r="U138" s="34"/>
      <c r="V138" s="34"/>
      <c r="W138" s="34"/>
      <c r="X138" s="34"/>
      <c r="Y138" s="34"/>
      <c r="Z138" s="34"/>
      <c r="AA138" s="34"/>
      <c r="AB138" s="34"/>
      <c r="AC138" s="34"/>
      <c r="AD138" s="34"/>
      <c r="AE138" s="34"/>
      <c r="AR138" s="206" t="s">
        <v>169</v>
      </c>
      <c r="AT138" s="206" t="s">
        <v>164</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169</v>
      </c>
      <c r="BM138" s="206" t="s">
        <v>1149</v>
      </c>
    </row>
    <row r="139" s="2" customFormat="1">
      <c r="A139" s="34"/>
      <c r="B139" s="35"/>
      <c r="C139" s="36"/>
      <c r="D139" s="208" t="s">
        <v>172</v>
      </c>
      <c r="E139" s="36"/>
      <c r="F139" s="209" t="s">
        <v>1150</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172</v>
      </c>
      <c r="AU139" s="13" t="s">
        <v>78</v>
      </c>
    </row>
    <row r="140" s="2" customFormat="1" ht="33" customHeight="1">
      <c r="A140" s="34"/>
      <c r="B140" s="35"/>
      <c r="C140" s="195" t="s">
        <v>206</v>
      </c>
      <c r="D140" s="195" t="s">
        <v>164</v>
      </c>
      <c r="E140" s="196" t="s">
        <v>207</v>
      </c>
      <c r="F140" s="197" t="s">
        <v>208</v>
      </c>
      <c r="G140" s="198" t="s">
        <v>167</v>
      </c>
      <c r="H140" s="199">
        <v>169</v>
      </c>
      <c r="I140" s="200"/>
      <c r="J140" s="201">
        <f>ROUND(I140*H140,2)</f>
        <v>0</v>
      </c>
      <c r="K140" s="197" t="s">
        <v>168</v>
      </c>
      <c r="L140" s="40"/>
      <c r="M140" s="202" t="s">
        <v>1</v>
      </c>
      <c r="N140" s="203" t="s">
        <v>43</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169</v>
      </c>
      <c r="AT140" s="206" t="s">
        <v>164</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169</v>
      </c>
      <c r="BM140" s="206" t="s">
        <v>1151</v>
      </c>
    </row>
    <row r="141" s="2" customFormat="1">
      <c r="A141" s="34"/>
      <c r="B141" s="35"/>
      <c r="C141" s="36"/>
      <c r="D141" s="208" t="s">
        <v>172</v>
      </c>
      <c r="E141" s="36"/>
      <c r="F141" s="209" t="s">
        <v>1152</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172</v>
      </c>
      <c r="AU141" s="13" t="s">
        <v>78</v>
      </c>
    </row>
    <row r="142" s="2" customFormat="1" ht="24.15" customHeight="1">
      <c r="A142" s="34"/>
      <c r="B142" s="35"/>
      <c r="C142" s="195" t="s">
        <v>211</v>
      </c>
      <c r="D142" s="195" t="s">
        <v>164</v>
      </c>
      <c r="E142" s="196" t="s">
        <v>212</v>
      </c>
      <c r="F142" s="197" t="s">
        <v>213</v>
      </c>
      <c r="G142" s="198" t="s">
        <v>214</v>
      </c>
      <c r="H142" s="199">
        <v>241</v>
      </c>
      <c r="I142" s="200"/>
      <c r="J142" s="201">
        <f>ROUND(I142*H142,2)</f>
        <v>0</v>
      </c>
      <c r="K142" s="197" t="s">
        <v>168</v>
      </c>
      <c r="L142" s="40"/>
      <c r="M142" s="202" t="s">
        <v>1</v>
      </c>
      <c r="N142" s="203" t="s">
        <v>43</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169</v>
      </c>
      <c r="AT142" s="206" t="s">
        <v>164</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169</v>
      </c>
      <c r="BM142" s="206" t="s">
        <v>1153</v>
      </c>
    </row>
    <row r="143" s="2" customFormat="1">
      <c r="A143" s="34"/>
      <c r="B143" s="35"/>
      <c r="C143" s="36"/>
      <c r="D143" s="208" t="s">
        <v>181</v>
      </c>
      <c r="E143" s="36"/>
      <c r="F143" s="209" t="s">
        <v>216</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181</v>
      </c>
      <c r="AU143" s="13" t="s">
        <v>78</v>
      </c>
    </row>
    <row r="144" s="2" customFormat="1">
      <c r="A144" s="34"/>
      <c r="B144" s="35"/>
      <c r="C144" s="36"/>
      <c r="D144" s="208" t="s">
        <v>172</v>
      </c>
      <c r="E144" s="36"/>
      <c r="F144" s="209" t="s">
        <v>1154</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172</v>
      </c>
      <c r="AU144" s="13" t="s">
        <v>78</v>
      </c>
    </row>
    <row r="145" s="10" customFormat="1">
      <c r="A145" s="10"/>
      <c r="B145" s="213"/>
      <c r="C145" s="214"/>
      <c r="D145" s="208" t="s">
        <v>187</v>
      </c>
      <c r="E145" s="215" t="s">
        <v>1</v>
      </c>
      <c r="F145" s="216" t="s">
        <v>1155</v>
      </c>
      <c r="G145" s="214"/>
      <c r="H145" s="217">
        <v>241</v>
      </c>
      <c r="I145" s="218"/>
      <c r="J145" s="214"/>
      <c r="K145" s="214"/>
      <c r="L145" s="219"/>
      <c r="M145" s="220"/>
      <c r="N145" s="221"/>
      <c r="O145" s="221"/>
      <c r="P145" s="221"/>
      <c r="Q145" s="221"/>
      <c r="R145" s="221"/>
      <c r="S145" s="221"/>
      <c r="T145" s="222"/>
      <c r="U145" s="10"/>
      <c r="V145" s="10"/>
      <c r="W145" s="10"/>
      <c r="X145" s="10"/>
      <c r="Y145" s="10"/>
      <c r="Z145" s="10"/>
      <c r="AA145" s="10"/>
      <c r="AB145" s="10"/>
      <c r="AC145" s="10"/>
      <c r="AD145" s="10"/>
      <c r="AE145" s="10"/>
      <c r="AT145" s="223" t="s">
        <v>187</v>
      </c>
      <c r="AU145" s="223" t="s">
        <v>78</v>
      </c>
      <c r="AV145" s="10" t="s">
        <v>87</v>
      </c>
      <c r="AW145" s="10" t="s">
        <v>34</v>
      </c>
      <c r="AX145" s="10" t="s">
        <v>85</v>
      </c>
      <c r="AY145" s="223" t="s">
        <v>170</v>
      </c>
    </row>
    <row r="146" s="2" customFormat="1" ht="24.15" customHeight="1">
      <c r="A146" s="34"/>
      <c r="B146" s="35"/>
      <c r="C146" s="195" t="s">
        <v>219</v>
      </c>
      <c r="D146" s="195" t="s">
        <v>164</v>
      </c>
      <c r="E146" s="196" t="s">
        <v>765</v>
      </c>
      <c r="F146" s="197" t="s">
        <v>766</v>
      </c>
      <c r="G146" s="198" t="s">
        <v>214</v>
      </c>
      <c r="H146" s="199">
        <v>145.40000000000001</v>
      </c>
      <c r="I146" s="200"/>
      <c r="J146" s="201">
        <f>ROUND(I146*H146,2)</f>
        <v>0</v>
      </c>
      <c r="K146" s="197" t="s">
        <v>168</v>
      </c>
      <c r="L146" s="40"/>
      <c r="M146" s="202" t="s">
        <v>1</v>
      </c>
      <c r="N146" s="203" t="s">
        <v>43</v>
      </c>
      <c r="O146" s="87"/>
      <c r="P146" s="204">
        <f>O146*H146</f>
        <v>0</v>
      </c>
      <c r="Q146" s="204">
        <v>0</v>
      </c>
      <c r="R146" s="204">
        <f>Q146*H146</f>
        <v>0</v>
      </c>
      <c r="S146" s="204">
        <v>0</v>
      </c>
      <c r="T146" s="205">
        <f>S146*H146</f>
        <v>0</v>
      </c>
      <c r="U146" s="34"/>
      <c r="V146" s="34"/>
      <c r="W146" s="34"/>
      <c r="X146" s="34"/>
      <c r="Y146" s="34"/>
      <c r="Z146" s="34"/>
      <c r="AA146" s="34"/>
      <c r="AB146" s="34"/>
      <c r="AC146" s="34"/>
      <c r="AD146" s="34"/>
      <c r="AE146" s="34"/>
      <c r="AR146" s="206" t="s">
        <v>169</v>
      </c>
      <c r="AT146" s="206" t="s">
        <v>164</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169</v>
      </c>
      <c r="BM146" s="206" t="s">
        <v>1156</v>
      </c>
    </row>
    <row r="147" s="2" customFormat="1">
      <c r="A147" s="34"/>
      <c r="B147" s="35"/>
      <c r="C147" s="36"/>
      <c r="D147" s="208" t="s">
        <v>181</v>
      </c>
      <c r="E147" s="36"/>
      <c r="F147" s="209" t="s">
        <v>768</v>
      </c>
      <c r="G147" s="36"/>
      <c r="H147" s="36"/>
      <c r="I147" s="210"/>
      <c r="J147" s="36"/>
      <c r="K147" s="36"/>
      <c r="L147" s="40"/>
      <c r="M147" s="211"/>
      <c r="N147" s="212"/>
      <c r="O147" s="87"/>
      <c r="P147" s="87"/>
      <c r="Q147" s="87"/>
      <c r="R147" s="87"/>
      <c r="S147" s="87"/>
      <c r="T147" s="88"/>
      <c r="U147" s="34"/>
      <c r="V147" s="34"/>
      <c r="W147" s="34"/>
      <c r="X147" s="34"/>
      <c r="Y147" s="34"/>
      <c r="Z147" s="34"/>
      <c r="AA147" s="34"/>
      <c r="AB147" s="34"/>
      <c r="AC147" s="34"/>
      <c r="AD147" s="34"/>
      <c r="AE147" s="34"/>
      <c r="AT147" s="13" t="s">
        <v>181</v>
      </c>
      <c r="AU147" s="13" t="s">
        <v>78</v>
      </c>
    </row>
    <row r="148" s="2" customFormat="1">
      <c r="A148" s="34"/>
      <c r="B148" s="35"/>
      <c r="C148" s="36"/>
      <c r="D148" s="208" t="s">
        <v>172</v>
      </c>
      <c r="E148" s="36"/>
      <c r="F148" s="209" t="s">
        <v>1157</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172</v>
      </c>
      <c r="AU148" s="13" t="s">
        <v>78</v>
      </c>
    </row>
    <row r="149" s="10" customFormat="1">
      <c r="A149" s="10"/>
      <c r="B149" s="213"/>
      <c r="C149" s="214"/>
      <c r="D149" s="208" t="s">
        <v>187</v>
      </c>
      <c r="E149" s="215" t="s">
        <v>1</v>
      </c>
      <c r="F149" s="216" t="s">
        <v>1158</v>
      </c>
      <c r="G149" s="214"/>
      <c r="H149" s="217">
        <v>145.40000000000001</v>
      </c>
      <c r="I149" s="218"/>
      <c r="J149" s="214"/>
      <c r="K149" s="214"/>
      <c r="L149" s="219"/>
      <c r="M149" s="220"/>
      <c r="N149" s="221"/>
      <c r="O149" s="221"/>
      <c r="P149" s="221"/>
      <c r="Q149" s="221"/>
      <c r="R149" s="221"/>
      <c r="S149" s="221"/>
      <c r="T149" s="222"/>
      <c r="U149" s="10"/>
      <c r="V149" s="10"/>
      <c r="W149" s="10"/>
      <c r="X149" s="10"/>
      <c r="Y149" s="10"/>
      <c r="Z149" s="10"/>
      <c r="AA149" s="10"/>
      <c r="AB149" s="10"/>
      <c r="AC149" s="10"/>
      <c r="AD149" s="10"/>
      <c r="AE149" s="10"/>
      <c r="AT149" s="223" t="s">
        <v>187</v>
      </c>
      <c r="AU149" s="223" t="s">
        <v>78</v>
      </c>
      <c r="AV149" s="10" t="s">
        <v>87</v>
      </c>
      <c r="AW149" s="10" t="s">
        <v>34</v>
      </c>
      <c r="AX149" s="10" t="s">
        <v>85</v>
      </c>
      <c r="AY149" s="223" t="s">
        <v>170</v>
      </c>
    </row>
    <row r="150" s="2" customFormat="1" ht="24.15" customHeight="1">
      <c r="A150" s="34"/>
      <c r="B150" s="35"/>
      <c r="C150" s="195" t="s">
        <v>231</v>
      </c>
      <c r="D150" s="195" t="s">
        <v>164</v>
      </c>
      <c r="E150" s="196" t="s">
        <v>220</v>
      </c>
      <c r="F150" s="197" t="s">
        <v>221</v>
      </c>
      <c r="G150" s="198" t="s">
        <v>222</v>
      </c>
      <c r="H150" s="199">
        <v>153.68799999999999</v>
      </c>
      <c r="I150" s="200"/>
      <c r="J150" s="201">
        <f>ROUND(I150*H150,2)</f>
        <v>0</v>
      </c>
      <c r="K150" s="197" t="s">
        <v>168</v>
      </c>
      <c r="L150" s="40"/>
      <c r="M150" s="202" t="s">
        <v>1</v>
      </c>
      <c r="N150" s="203" t="s">
        <v>43</v>
      </c>
      <c r="O150" s="87"/>
      <c r="P150" s="204">
        <f>O150*H150</f>
        <v>0</v>
      </c>
      <c r="Q150" s="204">
        <v>0</v>
      </c>
      <c r="R150" s="204">
        <f>Q150*H150</f>
        <v>0</v>
      </c>
      <c r="S150" s="204">
        <v>0</v>
      </c>
      <c r="T150" s="205">
        <f>S150*H150</f>
        <v>0</v>
      </c>
      <c r="U150" s="34"/>
      <c r="V150" s="34"/>
      <c r="W150" s="34"/>
      <c r="X150" s="34"/>
      <c r="Y150" s="34"/>
      <c r="Z150" s="34"/>
      <c r="AA150" s="34"/>
      <c r="AB150" s="34"/>
      <c r="AC150" s="34"/>
      <c r="AD150" s="34"/>
      <c r="AE150" s="34"/>
      <c r="AR150" s="206" t="s">
        <v>169</v>
      </c>
      <c r="AT150" s="206" t="s">
        <v>164</v>
      </c>
      <c r="AU150" s="206" t="s">
        <v>78</v>
      </c>
      <c r="AY150" s="13" t="s">
        <v>170</v>
      </c>
      <c r="BE150" s="207">
        <f>IF(N150="základní",J150,0)</f>
        <v>0</v>
      </c>
      <c r="BF150" s="207">
        <f>IF(N150="snížená",J150,0)</f>
        <v>0</v>
      </c>
      <c r="BG150" s="207">
        <f>IF(N150="zákl. přenesená",J150,0)</f>
        <v>0</v>
      </c>
      <c r="BH150" s="207">
        <f>IF(N150="sníž. přenesená",J150,0)</f>
        <v>0</v>
      </c>
      <c r="BI150" s="207">
        <f>IF(N150="nulová",J150,0)</f>
        <v>0</v>
      </c>
      <c r="BJ150" s="13" t="s">
        <v>85</v>
      </c>
      <c r="BK150" s="207">
        <f>ROUND(I150*H150,2)</f>
        <v>0</v>
      </c>
      <c r="BL150" s="13" t="s">
        <v>169</v>
      </c>
      <c r="BM150" s="206" t="s">
        <v>1159</v>
      </c>
    </row>
    <row r="151" s="10" customFormat="1">
      <c r="A151" s="10"/>
      <c r="B151" s="213"/>
      <c r="C151" s="214"/>
      <c r="D151" s="208" t="s">
        <v>187</v>
      </c>
      <c r="E151" s="215" t="s">
        <v>1</v>
      </c>
      <c r="F151" s="216" t="s">
        <v>1160</v>
      </c>
      <c r="G151" s="214"/>
      <c r="H151" s="217">
        <v>10.533</v>
      </c>
      <c r="I151" s="218"/>
      <c r="J151" s="214"/>
      <c r="K151" s="214"/>
      <c r="L151" s="219"/>
      <c r="M151" s="220"/>
      <c r="N151" s="221"/>
      <c r="O151" s="221"/>
      <c r="P151" s="221"/>
      <c r="Q151" s="221"/>
      <c r="R151" s="221"/>
      <c r="S151" s="221"/>
      <c r="T151" s="222"/>
      <c r="U151" s="10"/>
      <c r="V151" s="10"/>
      <c r="W151" s="10"/>
      <c r="X151" s="10"/>
      <c r="Y151" s="10"/>
      <c r="Z151" s="10"/>
      <c r="AA151" s="10"/>
      <c r="AB151" s="10"/>
      <c r="AC151" s="10"/>
      <c r="AD151" s="10"/>
      <c r="AE151" s="10"/>
      <c r="AT151" s="223" t="s">
        <v>187</v>
      </c>
      <c r="AU151" s="223" t="s">
        <v>78</v>
      </c>
      <c r="AV151" s="10" t="s">
        <v>87</v>
      </c>
      <c r="AW151" s="10" t="s">
        <v>34</v>
      </c>
      <c r="AX151" s="10" t="s">
        <v>78</v>
      </c>
      <c r="AY151" s="223" t="s">
        <v>170</v>
      </c>
    </row>
    <row r="152" s="10" customFormat="1">
      <c r="A152" s="10"/>
      <c r="B152" s="213"/>
      <c r="C152" s="214"/>
      <c r="D152" s="208" t="s">
        <v>187</v>
      </c>
      <c r="E152" s="215" t="s">
        <v>1</v>
      </c>
      <c r="F152" s="216" t="s">
        <v>1161</v>
      </c>
      <c r="G152" s="214"/>
      <c r="H152" s="217">
        <v>69.941999999999993</v>
      </c>
      <c r="I152" s="218"/>
      <c r="J152" s="214"/>
      <c r="K152" s="214"/>
      <c r="L152" s="219"/>
      <c r="M152" s="220"/>
      <c r="N152" s="221"/>
      <c r="O152" s="221"/>
      <c r="P152" s="221"/>
      <c r="Q152" s="221"/>
      <c r="R152" s="221"/>
      <c r="S152" s="221"/>
      <c r="T152" s="222"/>
      <c r="U152" s="10"/>
      <c r="V152" s="10"/>
      <c r="W152" s="10"/>
      <c r="X152" s="10"/>
      <c r="Y152" s="10"/>
      <c r="Z152" s="10"/>
      <c r="AA152" s="10"/>
      <c r="AB152" s="10"/>
      <c r="AC152" s="10"/>
      <c r="AD152" s="10"/>
      <c r="AE152" s="10"/>
      <c r="AT152" s="223" t="s">
        <v>187</v>
      </c>
      <c r="AU152" s="223" t="s">
        <v>78</v>
      </c>
      <c r="AV152" s="10" t="s">
        <v>87</v>
      </c>
      <c r="AW152" s="10" t="s">
        <v>34</v>
      </c>
      <c r="AX152" s="10" t="s">
        <v>78</v>
      </c>
      <c r="AY152" s="223" t="s">
        <v>170</v>
      </c>
    </row>
    <row r="153" s="10" customFormat="1">
      <c r="A153" s="10"/>
      <c r="B153" s="213"/>
      <c r="C153" s="214"/>
      <c r="D153" s="208" t="s">
        <v>187</v>
      </c>
      <c r="E153" s="215" t="s">
        <v>1</v>
      </c>
      <c r="F153" s="216" t="s">
        <v>1162</v>
      </c>
      <c r="G153" s="214"/>
      <c r="H153" s="217">
        <v>11.657</v>
      </c>
      <c r="I153" s="218"/>
      <c r="J153" s="214"/>
      <c r="K153" s="214"/>
      <c r="L153" s="219"/>
      <c r="M153" s="220"/>
      <c r="N153" s="221"/>
      <c r="O153" s="221"/>
      <c r="P153" s="221"/>
      <c r="Q153" s="221"/>
      <c r="R153" s="221"/>
      <c r="S153" s="221"/>
      <c r="T153" s="222"/>
      <c r="U153" s="10"/>
      <c r="V153" s="10"/>
      <c r="W153" s="10"/>
      <c r="X153" s="10"/>
      <c r="Y153" s="10"/>
      <c r="Z153" s="10"/>
      <c r="AA153" s="10"/>
      <c r="AB153" s="10"/>
      <c r="AC153" s="10"/>
      <c r="AD153" s="10"/>
      <c r="AE153" s="10"/>
      <c r="AT153" s="223" t="s">
        <v>187</v>
      </c>
      <c r="AU153" s="223" t="s">
        <v>78</v>
      </c>
      <c r="AV153" s="10" t="s">
        <v>87</v>
      </c>
      <c r="AW153" s="10" t="s">
        <v>34</v>
      </c>
      <c r="AX153" s="10" t="s">
        <v>78</v>
      </c>
      <c r="AY153" s="223" t="s">
        <v>170</v>
      </c>
    </row>
    <row r="154" s="10" customFormat="1">
      <c r="A154" s="10"/>
      <c r="B154" s="213"/>
      <c r="C154" s="214"/>
      <c r="D154" s="208" t="s">
        <v>187</v>
      </c>
      <c r="E154" s="215" t="s">
        <v>1</v>
      </c>
      <c r="F154" s="216" t="s">
        <v>1163</v>
      </c>
      <c r="G154" s="214"/>
      <c r="H154" s="217">
        <v>6.4409999999999998</v>
      </c>
      <c r="I154" s="218"/>
      <c r="J154" s="214"/>
      <c r="K154" s="214"/>
      <c r="L154" s="219"/>
      <c r="M154" s="220"/>
      <c r="N154" s="221"/>
      <c r="O154" s="221"/>
      <c r="P154" s="221"/>
      <c r="Q154" s="221"/>
      <c r="R154" s="221"/>
      <c r="S154" s="221"/>
      <c r="T154" s="222"/>
      <c r="U154" s="10"/>
      <c r="V154" s="10"/>
      <c r="W154" s="10"/>
      <c r="X154" s="10"/>
      <c r="Y154" s="10"/>
      <c r="Z154" s="10"/>
      <c r="AA154" s="10"/>
      <c r="AB154" s="10"/>
      <c r="AC154" s="10"/>
      <c r="AD154" s="10"/>
      <c r="AE154" s="10"/>
      <c r="AT154" s="223" t="s">
        <v>187</v>
      </c>
      <c r="AU154" s="223" t="s">
        <v>78</v>
      </c>
      <c r="AV154" s="10" t="s">
        <v>87</v>
      </c>
      <c r="AW154" s="10" t="s">
        <v>34</v>
      </c>
      <c r="AX154" s="10" t="s">
        <v>78</v>
      </c>
      <c r="AY154" s="223" t="s">
        <v>170</v>
      </c>
    </row>
    <row r="155" s="10" customFormat="1">
      <c r="A155" s="10"/>
      <c r="B155" s="213"/>
      <c r="C155" s="214"/>
      <c r="D155" s="208" t="s">
        <v>187</v>
      </c>
      <c r="E155" s="215" t="s">
        <v>1</v>
      </c>
      <c r="F155" s="216" t="s">
        <v>1164</v>
      </c>
      <c r="G155" s="214"/>
      <c r="H155" s="217">
        <v>55.115000000000002</v>
      </c>
      <c r="I155" s="218"/>
      <c r="J155" s="214"/>
      <c r="K155" s="214"/>
      <c r="L155" s="219"/>
      <c r="M155" s="220"/>
      <c r="N155" s="221"/>
      <c r="O155" s="221"/>
      <c r="P155" s="221"/>
      <c r="Q155" s="221"/>
      <c r="R155" s="221"/>
      <c r="S155" s="221"/>
      <c r="T155" s="222"/>
      <c r="U155" s="10"/>
      <c r="V155" s="10"/>
      <c r="W155" s="10"/>
      <c r="X155" s="10"/>
      <c r="Y155" s="10"/>
      <c r="Z155" s="10"/>
      <c r="AA155" s="10"/>
      <c r="AB155" s="10"/>
      <c r="AC155" s="10"/>
      <c r="AD155" s="10"/>
      <c r="AE155" s="10"/>
      <c r="AT155" s="223" t="s">
        <v>187</v>
      </c>
      <c r="AU155" s="223" t="s">
        <v>78</v>
      </c>
      <c r="AV155" s="10" t="s">
        <v>87</v>
      </c>
      <c r="AW155" s="10" t="s">
        <v>34</v>
      </c>
      <c r="AX155" s="10" t="s">
        <v>78</v>
      </c>
      <c r="AY155" s="223" t="s">
        <v>170</v>
      </c>
    </row>
    <row r="156" s="11" customFormat="1">
      <c r="A156" s="11"/>
      <c r="B156" s="224"/>
      <c r="C156" s="225"/>
      <c r="D156" s="208" t="s">
        <v>187</v>
      </c>
      <c r="E156" s="226" t="s">
        <v>1</v>
      </c>
      <c r="F156" s="227" t="s">
        <v>230</v>
      </c>
      <c r="G156" s="225"/>
      <c r="H156" s="228">
        <v>153.68799999999999</v>
      </c>
      <c r="I156" s="229"/>
      <c r="J156" s="225"/>
      <c r="K156" s="225"/>
      <c r="L156" s="230"/>
      <c r="M156" s="231"/>
      <c r="N156" s="232"/>
      <c r="O156" s="232"/>
      <c r="P156" s="232"/>
      <c r="Q156" s="232"/>
      <c r="R156" s="232"/>
      <c r="S156" s="232"/>
      <c r="T156" s="233"/>
      <c r="U156" s="11"/>
      <c r="V156" s="11"/>
      <c r="W156" s="11"/>
      <c r="X156" s="11"/>
      <c r="Y156" s="11"/>
      <c r="Z156" s="11"/>
      <c r="AA156" s="11"/>
      <c r="AB156" s="11"/>
      <c r="AC156" s="11"/>
      <c r="AD156" s="11"/>
      <c r="AE156" s="11"/>
      <c r="AT156" s="234" t="s">
        <v>187</v>
      </c>
      <c r="AU156" s="234" t="s">
        <v>78</v>
      </c>
      <c r="AV156" s="11" t="s">
        <v>169</v>
      </c>
      <c r="AW156" s="11" t="s">
        <v>34</v>
      </c>
      <c r="AX156" s="11" t="s">
        <v>85</v>
      </c>
      <c r="AY156" s="234" t="s">
        <v>170</v>
      </c>
    </row>
    <row r="157" s="2" customFormat="1" ht="24.15" customHeight="1">
      <c r="A157" s="34"/>
      <c r="B157" s="35"/>
      <c r="C157" s="195" t="s">
        <v>239</v>
      </c>
      <c r="D157" s="195" t="s">
        <v>164</v>
      </c>
      <c r="E157" s="196" t="s">
        <v>232</v>
      </c>
      <c r="F157" s="197" t="s">
        <v>233</v>
      </c>
      <c r="G157" s="198" t="s">
        <v>222</v>
      </c>
      <c r="H157" s="199">
        <v>149.75999999999999</v>
      </c>
      <c r="I157" s="200"/>
      <c r="J157" s="201">
        <f>ROUND(I157*H157,2)</f>
        <v>0</v>
      </c>
      <c r="K157" s="197" t="s">
        <v>168</v>
      </c>
      <c r="L157" s="40"/>
      <c r="M157" s="202" t="s">
        <v>1</v>
      </c>
      <c r="N157" s="203" t="s">
        <v>43</v>
      </c>
      <c r="O157" s="87"/>
      <c r="P157" s="204">
        <f>O157*H157</f>
        <v>0</v>
      </c>
      <c r="Q157" s="204">
        <v>0</v>
      </c>
      <c r="R157" s="204">
        <f>Q157*H157</f>
        <v>0</v>
      </c>
      <c r="S157" s="204">
        <v>0</v>
      </c>
      <c r="T157" s="205">
        <f>S157*H157</f>
        <v>0</v>
      </c>
      <c r="U157" s="34"/>
      <c r="V157" s="34"/>
      <c r="W157" s="34"/>
      <c r="X157" s="34"/>
      <c r="Y157" s="34"/>
      <c r="Z157" s="34"/>
      <c r="AA157" s="34"/>
      <c r="AB157" s="34"/>
      <c r="AC157" s="34"/>
      <c r="AD157" s="34"/>
      <c r="AE157" s="34"/>
      <c r="AR157" s="206" t="s">
        <v>169</v>
      </c>
      <c r="AT157" s="206" t="s">
        <v>164</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169</v>
      </c>
      <c r="BM157" s="206" t="s">
        <v>1165</v>
      </c>
    </row>
    <row r="158" s="2" customFormat="1">
      <c r="A158" s="34"/>
      <c r="B158" s="35"/>
      <c r="C158" s="36"/>
      <c r="D158" s="208" t="s">
        <v>172</v>
      </c>
      <c r="E158" s="36"/>
      <c r="F158" s="209" t="s">
        <v>1166</v>
      </c>
      <c r="G158" s="36"/>
      <c r="H158" s="36"/>
      <c r="I158" s="210"/>
      <c r="J158" s="36"/>
      <c r="K158" s="36"/>
      <c r="L158" s="40"/>
      <c r="M158" s="211"/>
      <c r="N158" s="212"/>
      <c r="O158" s="87"/>
      <c r="P158" s="87"/>
      <c r="Q158" s="87"/>
      <c r="R158" s="87"/>
      <c r="S158" s="87"/>
      <c r="T158" s="88"/>
      <c r="U158" s="34"/>
      <c r="V158" s="34"/>
      <c r="W158" s="34"/>
      <c r="X158" s="34"/>
      <c r="Y158" s="34"/>
      <c r="Z158" s="34"/>
      <c r="AA158" s="34"/>
      <c r="AB158" s="34"/>
      <c r="AC158" s="34"/>
      <c r="AD158" s="34"/>
      <c r="AE158" s="34"/>
      <c r="AT158" s="13" t="s">
        <v>172</v>
      </c>
      <c r="AU158" s="13" t="s">
        <v>78</v>
      </c>
    </row>
    <row r="159" s="10" customFormat="1">
      <c r="A159" s="10"/>
      <c r="B159" s="213"/>
      <c r="C159" s="214"/>
      <c r="D159" s="208" t="s">
        <v>187</v>
      </c>
      <c r="E159" s="215" t="s">
        <v>1</v>
      </c>
      <c r="F159" s="216" t="s">
        <v>1167</v>
      </c>
      <c r="G159" s="214"/>
      <c r="H159" s="217">
        <v>149.75999999999999</v>
      </c>
      <c r="I159" s="218"/>
      <c r="J159" s="214"/>
      <c r="K159" s="214"/>
      <c r="L159" s="219"/>
      <c r="M159" s="220"/>
      <c r="N159" s="221"/>
      <c r="O159" s="221"/>
      <c r="P159" s="221"/>
      <c r="Q159" s="221"/>
      <c r="R159" s="221"/>
      <c r="S159" s="221"/>
      <c r="T159" s="222"/>
      <c r="U159" s="10"/>
      <c r="V159" s="10"/>
      <c r="W159" s="10"/>
      <c r="X159" s="10"/>
      <c r="Y159" s="10"/>
      <c r="Z159" s="10"/>
      <c r="AA159" s="10"/>
      <c r="AB159" s="10"/>
      <c r="AC159" s="10"/>
      <c r="AD159" s="10"/>
      <c r="AE159" s="10"/>
      <c r="AT159" s="223" t="s">
        <v>187</v>
      </c>
      <c r="AU159" s="223" t="s">
        <v>78</v>
      </c>
      <c r="AV159" s="10" t="s">
        <v>87</v>
      </c>
      <c r="AW159" s="10" t="s">
        <v>34</v>
      </c>
      <c r="AX159" s="10" t="s">
        <v>85</v>
      </c>
      <c r="AY159" s="223" t="s">
        <v>170</v>
      </c>
    </row>
    <row r="160" s="2" customFormat="1" ht="21.75" customHeight="1">
      <c r="A160" s="34"/>
      <c r="B160" s="35"/>
      <c r="C160" s="195" t="s">
        <v>244</v>
      </c>
      <c r="D160" s="195" t="s">
        <v>164</v>
      </c>
      <c r="E160" s="196" t="s">
        <v>240</v>
      </c>
      <c r="F160" s="197" t="s">
        <v>1168</v>
      </c>
      <c r="G160" s="198" t="s">
        <v>222</v>
      </c>
      <c r="H160" s="199">
        <v>153.68799999999999</v>
      </c>
      <c r="I160" s="200"/>
      <c r="J160" s="201">
        <f>ROUND(I160*H160,2)</f>
        <v>0</v>
      </c>
      <c r="K160" s="197" t="s">
        <v>168</v>
      </c>
      <c r="L160" s="40"/>
      <c r="M160" s="202" t="s">
        <v>1</v>
      </c>
      <c r="N160" s="203" t="s">
        <v>43</v>
      </c>
      <c r="O160" s="87"/>
      <c r="P160" s="204">
        <f>O160*H160</f>
        <v>0</v>
      </c>
      <c r="Q160" s="204">
        <v>0</v>
      </c>
      <c r="R160" s="204">
        <f>Q160*H160</f>
        <v>0</v>
      </c>
      <c r="S160" s="204">
        <v>0</v>
      </c>
      <c r="T160" s="205">
        <f>S160*H160</f>
        <v>0</v>
      </c>
      <c r="U160" s="34"/>
      <c r="V160" s="34"/>
      <c r="W160" s="34"/>
      <c r="X160" s="34"/>
      <c r="Y160" s="34"/>
      <c r="Z160" s="34"/>
      <c r="AA160" s="34"/>
      <c r="AB160" s="34"/>
      <c r="AC160" s="34"/>
      <c r="AD160" s="34"/>
      <c r="AE160" s="34"/>
      <c r="AR160" s="206" t="s">
        <v>169</v>
      </c>
      <c r="AT160" s="206" t="s">
        <v>164</v>
      </c>
      <c r="AU160" s="206" t="s">
        <v>78</v>
      </c>
      <c r="AY160" s="13" t="s">
        <v>170</v>
      </c>
      <c r="BE160" s="207">
        <f>IF(N160="základní",J160,0)</f>
        <v>0</v>
      </c>
      <c r="BF160" s="207">
        <f>IF(N160="snížená",J160,0)</f>
        <v>0</v>
      </c>
      <c r="BG160" s="207">
        <f>IF(N160="zákl. přenesená",J160,0)</f>
        <v>0</v>
      </c>
      <c r="BH160" s="207">
        <f>IF(N160="sníž. přenesená",J160,0)</f>
        <v>0</v>
      </c>
      <c r="BI160" s="207">
        <f>IF(N160="nulová",J160,0)</f>
        <v>0</v>
      </c>
      <c r="BJ160" s="13" t="s">
        <v>85</v>
      </c>
      <c r="BK160" s="207">
        <f>ROUND(I160*H160,2)</f>
        <v>0</v>
      </c>
      <c r="BL160" s="13" t="s">
        <v>169</v>
      </c>
      <c r="BM160" s="206" t="s">
        <v>1169</v>
      </c>
    </row>
    <row r="161" s="2" customFormat="1" ht="21.75" customHeight="1">
      <c r="A161" s="34"/>
      <c r="B161" s="35"/>
      <c r="C161" s="195" t="s">
        <v>251</v>
      </c>
      <c r="D161" s="195" t="s">
        <v>164</v>
      </c>
      <c r="E161" s="196" t="s">
        <v>245</v>
      </c>
      <c r="F161" s="197" t="s">
        <v>246</v>
      </c>
      <c r="G161" s="198" t="s">
        <v>222</v>
      </c>
      <c r="H161" s="199">
        <v>149.75999999999999</v>
      </c>
      <c r="I161" s="200"/>
      <c r="J161" s="201">
        <f>ROUND(I161*H161,2)</f>
        <v>0</v>
      </c>
      <c r="K161" s="197" t="s">
        <v>168</v>
      </c>
      <c r="L161" s="40"/>
      <c r="M161" s="202" t="s">
        <v>1</v>
      </c>
      <c r="N161" s="203" t="s">
        <v>43</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169</v>
      </c>
      <c r="AT161" s="206" t="s">
        <v>164</v>
      </c>
      <c r="AU161" s="206" t="s">
        <v>78</v>
      </c>
      <c r="AY161" s="13" t="s">
        <v>170</v>
      </c>
      <c r="BE161" s="207">
        <f>IF(N161="základní",J161,0)</f>
        <v>0</v>
      </c>
      <c r="BF161" s="207">
        <f>IF(N161="snížená",J161,0)</f>
        <v>0</v>
      </c>
      <c r="BG161" s="207">
        <f>IF(N161="zákl. přenesená",J161,0)</f>
        <v>0</v>
      </c>
      <c r="BH161" s="207">
        <f>IF(N161="sníž. přenesená",J161,0)</f>
        <v>0</v>
      </c>
      <c r="BI161" s="207">
        <f>IF(N161="nulová",J161,0)</f>
        <v>0</v>
      </c>
      <c r="BJ161" s="13" t="s">
        <v>85</v>
      </c>
      <c r="BK161" s="207">
        <f>ROUND(I161*H161,2)</f>
        <v>0</v>
      </c>
      <c r="BL161" s="13" t="s">
        <v>169</v>
      </c>
      <c r="BM161" s="206" t="s">
        <v>1170</v>
      </c>
    </row>
    <row r="162" s="2" customFormat="1" ht="16.5" customHeight="1">
      <c r="A162" s="34"/>
      <c r="B162" s="35"/>
      <c r="C162" s="195" t="s">
        <v>8</v>
      </c>
      <c r="D162" s="195" t="s">
        <v>164</v>
      </c>
      <c r="E162" s="196" t="s">
        <v>252</v>
      </c>
      <c r="F162" s="197" t="s">
        <v>253</v>
      </c>
      <c r="G162" s="198" t="s">
        <v>167</v>
      </c>
      <c r="H162" s="199">
        <v>45</v>
      </c>
      <c r="I162" s="200"/>
      <c r="J162" s="201">
        <f>ROUND(I162*H162,2)</f>
        <v>0</v>
      </c>
      <c r="K162" s="197" t="s">
        <v>168</v>
      </c>
      <c r="L162" s="40"/>
      <c r="M162" s="202" t="s">
        <v>1</v>
      </c>
      <c r="N162" s="203" t="s">
        <v>43</v>
      </c>
      <c r="O162" s="87"/>
      <c r="P162" s="204">
        <f>O162*H162</f>
        <v>0</v>
      </c>
      <c r="Q162" s="204">
        <v>0</v>
      </c>
      <c r="R162" s="204">
        <f>Q162*H162</f>
        <v>0</v>
      </c>
      <c r="S162" s="204">
        <v>0</v>
      </c>
      <c r="T162" s="205">
        <f>S162*H162</f>
        <v>0</v>
      </c>
      <c r="U162" s="34"/>
      <c r="V162" s="34"/>
      <c r="W162" s="34"/>
      <c r="X162" s="34"/>
      <c r="Y162" s="34"/>
      <c r="Z162" s="34"/>
      <c r="AA162" s="34"/>
      <c r="AB162" s="34"/>
      <c r="AC162" s="34"/>
      <c r="AD162" s="34"/>
      <c r="AE162" s="34"/>
      <c r="AR162" s="206" t="s">
        <v>169</v>
      </c>
      <c r="AT162" s="206" t="s">
        <v>164</v>
      </c>
      <c r="AU162" s="206" t="s">
        <v>78</v>
      </c>
      <c r="AY162" s="13" t="s">
        <v>170</v>
      </c>
      <c r="BE162" s="207">
        <f>IF(N162="základní",J162,0)</f>
        <v>0</v>
      </c>
      <c r="BF162" s="207">
        <f>IF(N162="snížená",J162,0)</f>
        <v>0</v>
      </c>
      <c r="BG162" s="207">
        <f>IF(N162="zákl. přenesená",J162,0)</f>
        <v>0</v>
      </c>
      <c r="BH162" s="207">
        <f>IF(N162="sníž. přenesená",J162,0)</f>
        <v>0</v>
      </c>
      <c r="BI162" s="207">
        <f>IF(N162="nulová",J162,0)</f>
        <v>0</v>
      </c>
      <c r="BJ162" s="13" t="s">
        <v>85</v>
      </c>
      <c r="BK162" s="207">
        <f>ROUND(I162*H162,2)</f>
        <v>0</v>
      </c>
      <c r="BL162" s="13" t="s">
        <v>169</v>
      </c>
      <c r="BM162" s="206" t="s">
        <v>1171</v>
      </c>
    </row>
    <row r="163" s="2" customFormat="1">
      <c r="A163" s="34"/>
      <c r="B163" s="35"/>
      <c r="C163" s="36"/>
      <c r="D163" s="208" t="s">
        <v>172</v>
      </c>
      <c r="E163" s="36"/>
      <c r="F163" s="209" t="s">
        <v>1172</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172</v>
      </c>
      <c r="AU163" s="13" t="s">
        <v>78</v>
      </c>
    </row>
    <row r="164" s="2" customFormat="1" ht="21.75" customHeight="1">
      <c r="A164" s="34"/>
      <c r="B164" s="35"/>
      <c r="C164" s="195" t="s">
        <v>262</v>
      </c>
      <c r="D164" s="195" t="s">
        <v>164</v>
      </c>
      <c r="E164" s="196" t="s">
        <v>256</v>
      </c>
      <c r="F164" s="197" t="s">
        <v>257</v>
      </c>
      <c r="G164" s="198" t="s">
        <v>258</v>
      </c>
      <c r="H164" s="199">
        <v>515.86199999999997</v>
      </c>
      <c r="I164" s="200"/>
      <c r="J164" s="201">
        <f>ROUND(I164*H164,2)</f>
        <v>0</v>
      </c>
      <c r="K164" s="197" t="s">
        <v>168</v>
      </c>
      <c r="L164" s="40"/>
      <c r="M164" s="202" t="s">
        <v>1</v>
      </c>
      <c r="N164" s="203" t="s">
        <v>43</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259</v>
      </c>
      <c r="AT164" s="206" t="s">
        <v>164</v>
      </c>
      <c r="AU164" s="206" t="s">
        <v>78</v>
      </c>
      <c r="AY164" s="13" t="s">
        <v>170</v>
      </c>
      <c r="BE164" s="207">
        <f>IF(N164="základní",J164,0)</f>
        <v>0</v>
      </c>
      <c r="BF164" s="207">
        <f>IF(N164="snížená",J164,0)</f>
        <v>0</v>
      </c>
      <c r="BG164" s="207">
        <f>IF(N164="zákl. přenesená",J164,0)</f>
        <v>0</v>
      </c>
      <c r="BH164" s="207">
        <f>IF(N164="sníž. přenesená",J164,0)</f>
        <v>0</v>
      </c>
      <c r="BI164" s="207">
        <f>IF(N164="nulová",J164,0)</f>
        <v>0</v>
      </c>
      <c r="BJ164" s="13" t="s">
        <v>85</v>
      </c>
      <c r="BK164" s="207">
        <f>ROUND(I164*H164,2)</f>
        <v>0</v>
      </c>
      <c r="BL164" s="13" t="s">
        <v>259</v>
      </c>
      <c r="BM164" s="206" t="s">
        <v>1173</v>
      </c>
    </row>
    <row r="165" s="10" customFormat="1">
      <c r="A165" s="10"/>
      <c r="B165" s="213"/>
      <c r="C165" s="214"/>
      <c r="D165" s="208" t="s">
        <v>187</v>
      </c>
      <c r="E165" s="215" t="s">
        <v>1</v>
      </c>
      <c r="F165" s="216" t="s">
        <v>1174</v>
      </c>
      <c r="G165" s="214"/>
      <c r="H165" s="217">
        <v>515.86199999999997</v>
      </c>
      <c r="I165" s="218"/>
      <c r="J165" s="214"/>
      <c r="K165" s="214"/>
      <c r="L165" s="219"/>
      <c r="M165" s="220"/>
      <c r="N165" s="221"/>
      <c r="O165" s="221"/>
      <c r="P165" s="221"/>
      <c r="Q165" s="221"/>
      <c r="R165" s="221"/>
      <c r="S165" s="221"/>
      <c r="T165" s="222"/>
      <c r="U165" s="10"/>
      <c r="V165" s="10"/>
      <c r="W165" s="10"/>
      <c r="X165" s="10"/>
      <c r="Y165" s="10"/>
      <c r="Z165" s="10"/>
      <c r="AA165" s="10"/>
      <c r="AB165" s="10"/>
      <c r="AC165" s="10"/>
      <c r="AD165" s="10"/>
      <c r="AE165" s="10"/>
      <c r="AT165" s="223" t="s">
        <v>187</v>
      </c>
      <c r="AU165" s="223" t="s">
        <v>78</v>
      </c>
      <c r="AV165" s="10" t="s">
        <v>87</v>
      </c>
      <c r="AW165" s="10" t="s">
        <v>34</v>
      </c>
      <c r="AX165" s="10" t="s">
        <v>85</v>
      </c>
      <c r="AY165" s="223" t="s">
        <v>170</v>
      </c>
    </row>
    <row r="166" s="2" customFormat="1" ht="16.5" customHeight="1">
      <c r="A166" s="34"/>
      <c r="B166" s="35"/>
      <c r="C166" s="195" t="s">
        <v>266</v>
      </c>
      <c r="D166" s="195" t="s">
        <v>164</v>
      </c>
      <c r="E166" s="196" t="s">
        <v>263</v>
      </c>
      <c r="F166" s="197" t="s">
        <v>264</v>
      </c>
      <c r="G166" s="198" t="s">
        <v>258</v>
      </c>
      <c r="H166" s="199">
        <v>0.14999999999999999</v>
      </c>
      <c r="I166" s="200"/>
      <c r="J166" s="201">
        <f>ROUND(I166*H166,2)</f>
        <v>0</v>
      </c>
      <c r="K166" s="197" t="s">
        <v>168</v>
      </c>
      <c r="L166" s="40"/>
      <c r="M166" s="202" t="s">
        <v>1</v>
      </c>
      <c r="N166" s="203" t="s">
        <v>43</v>
      </c>
      <c r="O166" s="87"/>
      <c r="P166" s="204">
        <f>O166*H166</f>
        <v>0</v>
      </c>
      <c r="Q166" s="204">
        <v>0</v>
      </c>
      <c r="R166" s="204">
        <f>Q166*H166</f>
        <v>0</v>
      </c>
      <c r="S166" s="204">
        <v>0</v>
      </c>
      <c r="T166" s="205">
        <f>S166*H166</f>
        <v>0</v>
      </c>
      <c r="U166" s="34"/>
      <c r="V166" s="34"/>
      <c r="W166" s="34"/>
      <c r="X166" s="34"/>
      <c r="Y166" s="34"/>
      <c r="Z166" s="34"/>
      <c r="AA166" s="34"/>
      <c r="AB166" s="34"/>
      <c r="AC166" s="34"/>
      <c r="AD166" s="34"/>
      <c r="AE166" s="34"/>
      <c r="AR166" s="206" t="s">
        <v>259</v>
      </c>
      <c r="AT166" s="206" t="s">
        <v>164</v>
      </c>
      <c r="AU166" s="206" t="s">
        <v>78</v>
      </c>
      <c r="AY166" s="13" t="s">
        <v>170</v>
      </c>
      <c r="BE166" s="207">
        <f>IF(N166="základní",J166,0)</f>
        <v>0</v>
      </c>
      <c r="BF166" s="207">
        <f>IF(N166="snížená",J166,0)</f>
        <v>0</v>
      </c>
      <c r="BG166" s="207">
        <f>IF(N166="zákl. přenesená",J166,0)</f>
        <v>0</v>
      </c>
      <c r="BH166" s="207">
        <f>IF(N166="sníž. přenesená",J166,0)</f>
        <v>0</v>
      </c>
      <c r="BI166" s="207">
        <f>IF(N166="nulová",J166,0)</f>
        <v>0</v>
      </c>
      <c r="BJ166" s="13" t="s">
        <v>85</v>
      </c>
      <c r="BK166" s="207">
        <f>ROUND(I166*H166,2)</f>
        <v>0</v>
      </c>
      <c r="BL166" s="13" t="s">
        <v>259</v>
      </c>
      <c r="BM166" s="206" t="s">
        <v>1175</v>
      </c>
    </row>
    <row r="167" s="2" customFormat="1" ht="16.5" customHeight="1">
      <c r="A167" s="34"/>
      <c r="B167" s="35"/>
      <c r="C167" s="195" t="s">
        <v>273</v>
      </c>
      <c r="D167" s="195" t="s">
        <v>164</v>
      </c>
      <c r="E167" s="196" t="s">
        <v>267</v>
      </c>
      <c r="F167" s="197" t="s">
        <v>268</v>
      </c>
      <c r="G167" s="198" t="s">
        <v>214</v>
      </c>
      <c r="H167" s="199">
        <v>27</v>
      </c>
      <c r="I167" s="200"/>
      <c r="J167" s="201">
        <f>ROUND(I167*H167,2)</f>
        <v>0</v>
      </c>
      <c r="K167" s="197" t="s">
        <v>168</v>
      </c>
      <c r="L167" s="40"/>
      <c r="M167" s="202" t="s">
        <v>1</v>
      </c>
      <c r="N167" s="203" t="s">
        <v>43</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169</v>
      </c>
      <c r="AT167" s="206" t="s">
        <v>164</v>
      </c>
      <c r="AU167" s="206" t="s">
        <v>78</v>
      </c>
      <c r="AY167" s="13" t="s">
        <v>170</v>
      </c>
      <c r="BE167" s="207">
        <f>IF(N167="základní",J167,0)</f>
        <v>0</v>
      </c>
      <c r="BF167" s="207">
        <f>IF(N167="snížená",J167,0)</f>
        <v>0</v>
      </c>
      <c r="BG167" s="207">
        <f>IF(N167="zákl. přenesená",J167,0)</f>
        <v>0</v>
      </c>
      <c r="BH167" s="207">
        <f>IF(N167="sníž. přenesená",J167,0)</f>
        <v>0</v>
      </c>
      <c r="BI167" s="207">
        <f>IF(N167="nulová",J167,0)</f>
        <v>0</v>
      </c>
      <c r="BJ167" s="13" t="s">
        <v>85</v>
      </c>
      <c r="BK167" s="207">
        <f>ROUND(I167*H167,2)</f>
        <v>0</v>
      </c>
      <c r="BL167" s="13" t="s">
        <v>169</v>
      </c>
      <c r="BM167" s="206" t="s">
        <v>1176</v>
      </c>
    </row>
    <row r="168" s="2" customFormat="1">
      <c r="A168" s="34"/>
      <c r="B168" s="35"/>
      <c r="C168" s="36"/>
      <c r="D168" s="208" t="s">
        <v>181</v>
      </c>
      <c r="E168" s="36"/>
      <c r="F168" s="209" t="s">
        <v>270</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181</v>
      </c>
      <c r="AU168" s="13" t="s">
        <v>78</v>
      </c>
    </row>
    <row r="169" s="10" customFormat="1">
      <c r="A169" s="10"/>
      <c r="B169" s="213"/>
      <c r="C169" s="214"/>
      <c r="D169" s="208" t="s">
        <v>187</v>
      </c>
      <c r="E169" s="215" t="s">
        <v>1</v>
      </c>
      <c r="F169" s="216" t="s">
        <v>1177</v>
      </c>
      <c r="G169" s="214"/>
      <c r="H169" s="217">
        <v>27</v>
      </c>
      <c r="I169" s="218"/>
      <c r="J169" s="214"/>
      <c r="K169" s="214"/>
      <c r="L169" s="219"/>
      <c r="M169" s="220"/>
      <c r="N169" s="221"/>
      <c r="O169" s="221"/>
      <c r="P169" s="221"/>
      <c r="Q169" s="221"/>
      <c r="R169" s="221"/>
      <c r="S169" s="221"/>
      <c r="T169" s="222"/>
      <c r="U169" s="10"/>
      <c r="V169" s="10"/>
      <c r="W169" s="10"/>
      <c r="X169" s="10"/>
      <c r="Y169" s="10"/>
      <c r="Z169" s="10"/>
      <c r="AA169" s="10"/>
      <c r="AB169" s="10"/>
      <c r="AC169" s="10"/>
      <c r="AD169" s="10"/>
      <c r="AE169" s="10"/>
      <c r="AT169" s="223" t="s">
        <v>187</v>
      </c>
      <c r="AU169" s="223" t="s">
        <v>78</v>
      </c>
      <c r="AV169" s="10" t="s">
        <v>87</v>
      </c>
      <c r="AW169" s="10" t="s">
        <v>34</v>
      </c>
      <c r="AX169" s="10" t="s">
        <v>85</v>
      </c>
      <c r="AY169" s="223" t="s">
        <v>170</v>
      </c>
    </row>
    <row r="170" s="2" customFormat="1" ht="24.15" customHeight="1">
      <c r="A170" s="34"/>
      <c r="B170" s="35"/>
      <c r="C170" s="195" t="s">
        <v>279</v>
      </c>
      <c r="D170" s="195" t="s">
        <v>164</v>
      </c>
      <c r="E170" s="196" t="s">
        <v>280</v>
      </c>
      <c r="F170" s="197" t="s">
        <v>281</v>
      </c>
      <c r="G170" s="198" t="s">
        <v>167</v>
      </c>
      <c r="H170" s="199">
        <v>86</v>
      </c>
      <c r="I170" s="200"/>
      <c r="J170" s="201">
        <f>ROUND(I170*H170,2)</f>
        <v>0</v>
      </c>
      <c r="K170" s="197" t="s">
        <v>168</v>
      </c>
      <c r="L170" s="40"/>
      <c r="M170" s="202" t="s">
        <v>1</v>
      </c>
      <c r="N170" s="203" t="s">
        <v>43</v>
      </c>
      <c r="O170" s="87"/>
      <c r="P170" s="204">
        <f>O170*H170</f>
        <v>0</v>
      </c>
      <c r="Q170" s="204">
        <v>0</v>
      </c>
      <c r="R170" s="204">
        <f>Q170*H170</f>
        <v>0</v>
      </c>
      <c r="S170" s="204">
        <v>0</v>
      </c>
      <c r="T170" s="205">
        <f>S170*H170</f>
        <v>0</v>
      </c>
      <c r="U170" s="34"/>
      <c r="V170" s="34"/>
      <c r="W170" s="34"/>
      <c r="X170" s="34"/>
      <c r="Y170" s="34"/>
      <c r="Z170" s="34"/>
      <c r="AA170" s="34"/>
      <c r="AB170" s="34"/>
      <c r="AC170" s="34"/>
      <c r="AD170" s="34"/>
      <c r="AE170" s="34"/>
      <c r="AR170" s="206" t="s">
        <v>169</v>
      </c>
      <c r="AT170" s="206" t="s">
        <v>164</v>
      </c>
      <c r="AU170" s="206" t="s">
        <v>78</v>
      </c>
      <c r="AY170" s="13" t="s">
        <v>170</v>
      </c>
      <c r="BE170" s="207">
        <f>IF(N170="základní",J170,0)</f>
        <v>0</v>
      </c>
      <c r="BF170" s="207">
        <f>IF(N170="snížená",J170,0)</f>
        <v>0</v>
      </c>
      <c r="BG170" s="207">
        <f>IF(N170="zákl. přenesená",J170,0)</f>
        <v>0</v>
      </c>
      <c r="BH170" s="207">
        <f>IF(N170="sníž. přenesená",J170,0)</f>
        <v>0</v>
      </c>
      <c r="BI170" s="207">
        <f>IF(N170="nulová",J170,0)</f>
        <v>0</v>
      </c>
      <c r="BJ170" s="13" t="s">
        <v>85</v>
      </c>
      <c r="BK170" s="207">
        <f>ROUND(I170*H170,2)</f>
        <v>0</v>
      </c>
      <c r="BL170" s="13" t="s">
        <v>169</v>
      </c>
      <c r="BM170" s="206" t="s">
        <v>1178</v>
      </c>
    </row>
    <row r="171" s="2" customFormat="1">
      <c r="A171" s="34"/>
      <c r="B171" s="35"/>
      <c r="C171" s="36"/>
      <c r="D171" s="208" t="s">
        <v>172</v>
      </c>
      <c r="E171" s="36"/>
      <c r="F171" s="209" t="s">
        <v>283</v>
      </c>
      <c r="G171" s="36"/>
      <c r="H171" s="36"/>
      <c r="I171" s="210"/>
      <c r="J171" s="36"/>
      <c r="K171" s="36"/>
      <c r="L171" s="40"/>
      <c r="M171" s="211"/>
      <c r="N171" s="212"/>
      <c r="O171" s="87"/>
      <c r="P171" s="87"/>
      <c r="Q171" s="87"/>
      <c r="R171" s="87"/>
      <c r="S171" s="87"/>
      <c r="T171" s="88"/>
      <c r="U171" s="34"/>
      <c r="V171" s="34"/>
      <c r="W171" s="34"/>
      <c r="X171" s="34"/>
      <c r="Y171" s="34"/>
      <c r="Z171" s="34"/>
      <c r="AA171" s="34"/>
      <c r="AB171" s="34"/>
      <c r="AC171" s="34"/>
      <c r="AD171" s="34"/>
      <c r="AE171" s="34"/>
      <c r="AT171" s="13" t="s">
        <v>172</v>
      </c>
      <c r="AU171" s="13" t="s">
        <v>78</v>
      </c>
    </row>
    <row r="172" s="2" customFormat="1" ht="16.5" customHeight="1">
      <c r="A172" s="34"/>
      <c r="B172" s="35"/>
      <c r="C172" s="195" t="s">
        <v>284</v>
      </c>
      <c r="D172" s="195" t="s">
        <v>164</v>
      </c>
      <c r="E172" s="196" t="s">
        <v>285</v>
      </c>
      <c r="F172" s="197" t="s">
        <v>286</v>
      </c>
      <c r="G172" s="198" t="s">
        <v>214</v>
      </c>
      <c r="H172" s="199">
        <v>71.572999999999993</v>
      </c>
      <c r="I172" s="200"/>
      <c r="J172" s="201">
        <f>ROUND(I172*H172,2)</f>
        <v>0</v>
      </c>
      <c r="K172" s="197" t="s">
        <v>168</v>
      </c>
      <c r="L172" s="40"/>
      <c r="M172" s="202" t="s">
        <v>1</v>
      </c>
      <c r="N172" s="203" t="s">
        <v>43</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169</v>
      </c>
      <c r="AT172" s="206" t="s">
        <v>164</v>
      </c>
      <c r="AU172" s="206" t="s">
        <v>78</v>
      </c>
      <c r="AY172" s="13" t="s">
        <v>170</v>
      </c>
      <c r="BE172" s="207">
        <f>IF(N172="základní",J172,0)</f>
        <v>0</v>
      </c>
      <c r="BF172" s="207">
        <f>IF(N172="snížená",J172,0)</f>
        <v>0</v>
      </c>
      <c r="BG172" s="207">
        <f>IF(N172="zákl. přenesená",J172,0)</f>
        <v>0</v>
      </c>
      <c r="BH172" s="207">
        <f>IF(N172="sníž. přenesená",J172,0)</f>
        <v>0</v>
      </c>
      <c r="BI172" s="207">
        <f>IF(N172="nulová",J172,0)</f>
        <v>0</v>
      </c>
      <c r="BJ172" s="13" t="s">
        <v>85</v>
      </c>
      <c r="BK172" s="207">
        <f>ROUND(I172*H172,2)</f>
        <v>0</v>
      </c>
      <c r="BL172" s="13" t="s">
        <v>169</v>
      </c>
      <c r="BM172" s="206" t="s">
        <v>1179</v>
      </c>
    </row>
    <row r="173" s="2" customFormat="1">
      <c r="A173" s="34"/>
      <c r="B173" s="35"/>
      <c r="C173" s="36"/>
      <c r="D173" s="208" t="s">
        <v>172</v>
      </c>
      <c r="E173" s="36"/>
      <c r="F173" s="209" t="s">
        <v>1180</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172</v>
      </c>
      <c r="AU173" s="13" t="s">
        <v>78</v>
      </c>
    </row>
    <row r="174" s="10" customFormat="1">
      <c r="A174" s="10"/>
      <c r="B174" s="213"/>
      <c r="C174" s="214"/>
      <c r="D174" s="208" t="s">
        <v>187</v>
      </c>
      <c r="E174" s="215" t="s">
        <v>1</v>
      </c>
      <c r="F174" s="216" t="s">
        <v>1181</v>
      </c>
      <c r="G174" s="214"/>
      <c r="H174" s="217">
        <v>71.572999999999993</v>
      </c>
      <c r="I174" s="218"/>
      <c r="J174" s="214"/>
      <c r="K174" s="214"/>
      <c r="L174" s="219"/>
      <c r="M174" s="220"/>
      <c r="N174" s="221"/>
      <c r="O174" s="221"/>
      <c r="P174" s="221"/>
      <c r="Q174" s="221"/>
      <c r="R174" s="221"/>
      <c r="S174" s="221"/>
      <c r="T174" s="222"/>
      <c r="U174" s="10"/>
      <c r="V174" s="10"/>
      <c r="W174" s="10"/>
      <c r="X174" s="10"/>
      <c r="Y174" s="10"/>
      <c r="Z174" s="10"/>
      <c r="AA174" s="10"/>
      <c r="AB174" s="10"/>
      <c r="AC174" s="10"/>
      <c r="AD174" s="10"/>
      <c r="AE174" s="10"/>
      <c r="AT174" s="223" t="s">
        <v>187</v>
      </c>
      <c r="AU174" s="223" t="s">
        <v>78</v>
      </c>
      <c r="AV174" s="10" t="s">
        <v>87</v>
      </c>
      <c r="AW174" s="10" t="s">
        <v>34</v>
      </c>
      <c r="AX174" s="10" t="s">
        <v>85</v>
      </c>
      <c r="AY174" s="223" t="s">
        <v>170</v>
      </c>
    </row>
    <row r="175" s="2" customFormat="1" ht="16.5" customHeight="1">
      <c r="A175" s="34"/>
      <c r="B175" s="35"/>
      <c r="C175" s="195" t="s">
        <v>7</v>
      </c>
      <c r="D175" s="195" t="s">
        <v>164</v>
      </c>
      <c r="E175" s="196" t="s">
        <v>794</v>
      </c>
      <c r="F175" s="197" t="s">
        <v>795</v>
      </c>
      <c r="G175" s="198" t="s">
        <v>214</v>
      </c>
      <c r="H175" s="199">
        <v>71.563000000000002</v>
      </c>
      <c r="I175" s="200"/>
      <c r="J175" s="201">
        <f>ROUND(I175*H175,2)</f>
        <v>0</v>
      </c>
      <c r="K175" s="197" t="s">
        <v>168</v>
      </c>
      <c r="L175" s="40"/>
      <c r="M175" s="202" t="s">
        <v>1</v>
      </c>
      <c r="N175" s="203" t="s">
        <v>43</v>
      </c>
      <c r="O175" s="87"/>
      <c r="P175" s="204">
        <f>O175*H175</f>
        <v>0</v>
      </c>
      <c r="Q175" s="204">
        <v>0</v>
      </c>
      <c r="R175" s="204">
        <f>Q175*H175</f>
        <v>0</v>
      </c>
      <c r="S175" s="204">
        <v>0</v>
      </c>
      <c r="T175" s="205">
        <f>S175*H175</f>
        <v>0</v>
      </c>
      <c r="U175" s="34"/>
      <c r="V175" s="34"/>
      <c r="W175" s="34"/>
      <c r="X175" s="34"/>
      <c r="Y175" s="34"/>
      <c r="Z175" s="34"/>
      <c r="AA175" s="34"/>
      <c r="AB175" s="34"/>
      <c r="AC175" s="34"/>
      <c r="AD175" s="34"/>
      <c r="AE175" s="34"/>
      <c r="AR175" s="206" t="s">
        <v>169</v>
      </c>
      <c r="AT175" s="206" t="s">
        <v>164</v>
      </c>
      <c r="AU175" s="206" t="s">
        <v>78</v>
      </c>
      <c r="AY175" s="13" t="s">
        <v>170</v>
      </c>
      <c r="BE175" s="207">
        <f>IF(N175="základní",J175,0)</f>
        <v>0</v>
      </c>
      <c r="BF175" s="207">
        <f>IF(N175="snížená",J175,0)</f>
        <v>0</v>
      </c>
      <c r="BG175" s="207">
        <f>IF(N175="zákl. přenesená",J175,0)</f>
        <v>0</v>
      </c>
      <c r="BH175" s="207">
        <f>IF(N175="sníž. přenesená",J175,0)</f>
        <v>0</v>
      </c>
      <c r="BI175" s="207">
        <f>IF(N175="nulová",J175,0)</f>
        <v>0</v>
      </c>
      <c r="BJ175" s="13" t="s">
        <v>85</v>
      </c>
      <c r="BK175" s="207">
        <f>ROUND(I175*H175,2)</f>
        <v>0</v>
      </c>
      <c r="BL175" s="13" t="s">
        <v>169</v>
      </c>
      <c r="BM175" s="206" t="s">
        <v>1182</v>
      </c>
    </row>
    <row r="176" s="2" customFormat="1">
      <c r="A176" s="34"/>
      <c r="B176" s="35"/>
      <c r="C176" s="36"/>
      <c r="D176" s="208" t="s">
        <v>181</v>
      </c>
      <c r="E176" s="36"/>
      <c r="F176" s="209" t="s">
        <v>797</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181</v>
      </c>
      <c r="AU176" s="13" t="s">
        <v>78</v>
      </c>
    </row>
    <row r="177" s="2" customFormat="1">
      <c r="A177" s="34"/>
      <c r="B177" s="35"/>
      <c r="C177" s="36"/>
      <c r="D177" s="208" t="s">
        <v>172</v>
      </c>
      <c r="E177" s="36"/>
      <c r="F177" s="209" t="s">
        <v>1183</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172</v>
      </c>
      <c r="AU177" s="13" t="s">
        <v>78</v>
      </c>
    </row>
    <row r="178" s="10" customFormat="1">
      <c r="A178" s="10"/>
      <c r="B178" s="213"/>
      <c r="C178" s="214"/>
      <c r="D178" s="208" t="s">
        <v>187</v>
      </c>
      <c r="E178" s="215" t="s">
        <v>1</v>
      </c>
      <c r="F178" s="216" t="s">
        <v>1184</v>
      </c>
      <c r="G178" s="214"/>
      <c r="H178" s="217">
        <v>71.563000000000002</v>
      </c>
      <c r="I178" s="218"/>
      <c r="J178" s="214"/>
      <c r="K178" s="214"/>
      <c r="L178" s="219"/>
      <c r="M178" s="220"/>
      <c r="N178" s="221"/>
      <c r="O178" s="221"/>
      <c r="P178" s="221"/>
      <c r="Q178" s="221"/>
      <c r="R178" s="221"/>
      <c r="S178" s="221"/>
      <c r="T178" s="222"/>
      <c r="U178" s="10"/>
      <c r="V178" s="10"/>
      <c r="W178" s="10"/>
      <c r="X178" s="10"/>
      <c r="Y178" s="10"/>
      <c r="Z178" s="10"/>
      <c r="AA178" s="10"/>
      <c r="AB178" s="10"/>
      <c r="AC178" s="10"/>
      <c r="AD178" s="10"/>
      <c r="AE178" s="10"/>
      <c r="AT178" s="223" t="s">
        <v>187</v>
      </c>
      <c r="AU178" s="223" t="s">
        <v>78</v>
      </c>
      <c r="AV178" s="10" t="s">
        <v>87</v>
      </c>
      <c r="AW178" s="10" t="s">
        <v>34</v>
      </c>
      <c r="AX178" s="10" t="s">
        <v>85</v>
      </c>
      <c r="AY178" s="223" t="s">
        <v>170</v>
      </c>
    </row>
    <row r="179" s="2" customFormat="1" ht="24.15" customHeight="1">
      <c r="A179" s="34"/>
      <c r="B179" s="35"/>
      <c r="C179" s="195" t="s">
        <v>294</v>
      </c>
      <c r="D179" s="195" t="s">
        <v>164</v>
      </c>
      <c r="E179" s="196" t="s">
        <v>809</v>
      </c>
      <c r="F179" s="197" t="s">
        <v>810</v>
      </c>
      <c r="G179" s="198" t="s">
        <v>214</v>
      </c>
      <c r="H179" s="199">
        <v>4.5</v>
      </c>
      <c r="I179" s="200"/>
      <c r="J179" s="201">
        <f>ROUND(I179*H179,2)</f>
        <v>0</v>
      </c>
      <c r="K179" s="197" t="s">
        <v>168</v>
      </c>
      <c r="L179" s="40"/>
      <c r="M179" s="202" t="s">
        <v>1</v>
      </c>
      <c r="N179" s="203" t="s">
        <v>43</v>
      </c>
      <c r="O179" s="87"/>
      <c r="P179" s="204">
        <f>O179*H179</f>
        <v>0</v>
      </c>
      <c r="Q179" s="204">
        <v>0</v>
      </c>
      <c r="R179" s="204">
        <f>Q179*H179</f>
        <v>0</v>
      </c>
      <c r="S179" s="204">
        <v>0</v>
      </c>
      <c r="T179" s="205">
        <f>S179*H179</f>
        <v>0</v>
      </c>
      <c r="U179" s="34"/>
      <c r="V179" s="34"/>
      <c r="W179" s="34"/>
      <c r="X179" s="34"/>
      <c r="Y179" s="34"/>
      <c r="Z179" s="34"/>
      <c r="AA179" s="34"/>
      <c r="AB179" s="34"/>
      <c r="AC179" s="34"/>
      <c r="AD179" s="34"/>
      <c r="AE179" s="34"/>
      <c r="AR179" s="206" t="s">
        <v>169</v>
      </c>
      <c r="AT179" s="206" t="s">
        <v>164</v>
      </c>
      <c r="AU179" s="206" t="s">
        <v>78</v>
      </c>
      <c r="AY179" s="13" t="s">
        <v>170</v>
      </c>
      <c r="BE179" s="207">
        <f>IF(N179="základní",J179,0)</f>
        <v>0</v>
      </c>
      <c r="BF179" s="207">
        <f>IF(N179="snížená",J179,0)</f>
        <v>0</v>
      </c>
      <c r="BG179" s="207">
        <f>IF(N179="zákl. přenesená",J179,0)</f>
        <v>0</v>
      </c>
      <c r="BH179" s="207">
        <f>IF(N179="sníž. přenesená",J179,0)</f>
        <v>0</v>
      </c>
      <c r="BI179" s="207">
        <f>IF(N179="nulová",J179,0)</f>
        <v>0</v>
      </c>
      <c r="BJ179" s="13" t="s">
        <v>85</v>
      </c>
      <c r="BK179" s="207">
        <f>ROUND(I179*H179,2)</f>
        <v>0</v>
      </c>
      <c r="BL179" s="13" t="s">
        <v>169</v>
      </c>
      <c r="BM179" s="206" t="s">
        <v>1185</v>
      </c>
    </row>
    <row r="180" s="2" customFormat="1">
      <c r="A180" s="34"/>
      <c r="B180" s="35"/>
      <c r="C180" s="36"/>
      <c r="D180" s="208" t="s">
        <v>181</v>
      </c>
      <c r="E180" s="36"/>
      <c r="F180" s="209" t="s">
        <v>812</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181</v>
      </c>
      <c r="AU180" s="13" t="s">
        <v>78</v>
      </c>
    </row>
    <row r="181" s="2" customFormat="1">
      <c r="A181" s="34"/>
      <c r="B181" s="35"/>
      <c r="C181" s="36"/>
      <c r="D181" s="208" t="s">
        <v>172</v>
      </c>
      <c r="E181" s="36"/>
      <c r="F181" s="209" t="s">
        <v>1186</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172</v>
      </c>
      <c r="AU181" s="13" t="s">
        <v>78</v>
      </c>
    </row>
    <row r="182" s="10" customFormat="1">
      <c r="A182" s="10"/>
      <c r="B182" s="213"/>
      <c r="C182" s="214"/>
      <c r="D182" s="208" t="s">
        <v>187</v>
      </c>
      <c r="E182" s="215" t="s">
        <v>1</v>
      </c>
      <c r="F182" s="216" t="s">
        <v>1187</v>
      </c>
      <c r="G182" s="214"/>
      <c r="H182" s="217">
        <v>4.5</v>
      </c>
      <c r="I182" s="218"/>
      <c r="J182" s="214"/>
      <c r="K182" s="214"/>
      <c r="L182" s="219"/>
      <c r="M182" s="220"/>
      <c r="N182" s="221"/>
      <c r="O182" s="221"/>
      <c r="P182" s="221"/>
      <c r="Q182" s="221"/>
      <c r="R182" s="221"/>
      <c r="S182" s="221"/>
      <c r="T182" s="222"/>
      <c r="U182" s="10"/>
      <c r="V182" s="10"/>
      <c r="W182" s="10"/>
      <c r="X182" s="10"/>
      <c r="Y182" s="10"/>
      <c r="Z182" s="10"/>
      <c r="AA182" s="10"/>
      <c r="AB182" s="10"/>
      <c r="AC182" s="10"/>
      <c r="AD182" s="10"/>
      <c r="AE182" s="10"/>
      <c r="AT182" s="223" t="s">
        <v>187</v>
      </c>
      <c r="AU182" s="223" t="s">
        <v>78</v>
      </c>
      <c r="AV182" s="10" t="s">
        <v>87</v>
      </c>
      <c r="AW182" s="10" t="s">
        <v>34</v>
      </c>
      <c r="AX182" s="10" t="s">
        <v>85</v>
      </c>
      <c r="AY182" s="223" t="s">
        <v>170</v>
      </c>
    </row>
    <row r="183" s="2" customFormat="1" ht="24.15" customHeight="1">
      <c r="A183" s="34"/>
      <c r="B183" s="35"/>
      <c r="C183" s="195" t="s">
        <v>299</v>
      </c>
      <c r="D183" s="195" t="s">
        <v>164</v>
      </c>
      <c r="E183" s="196" t="s">
        <v>290</v>
      </c>
      <c r="F183" s="197" t="s">
        <v>291</v>
      </c>
      <c r="G183" s="198" t="s">
        <v>214</v>
      </c>
      <c r="H183" s="199">
        <v>23.183</v>
      </c>
      <c r="I183" s="200"/>
      <c r="J183" s="201">
        <f>ROUND(I183*H183,2)</f>
        <v>0</v>
      </c>
      <c r="K183" s="197" t="s">
        <v>168</v>
      </c>
      <c r="L183" s="40"/>
      <c r="M183" s="202" t="s">
        <v>1</v>
      </c>
      <c r="N183" s="203" t="s">
        <v>43</v>
      </c>
      <c r="O183" s="87"/>
      <c r="P183" s="204">
        <f>O183*H183</f>
        <v>0</v>
      </c>
      <c r="Q183" s="204">
        <v>0</v>
      </c>
      <c r="R183" s="204">
        <f>Q183*H183</f>
        <v>0</v>
      </c>
      <c r="S183" s="204">
        <v>0</v>
      </c>
      <c r="T183" s="205">
        <f>S183*H183</f>
        <v>0</v>
      </c>
      <c r="U183" s="34"/>
      <c r="V183" s="34"/>
      <c r="W183" s="34"/>
      <c r="X183" s="34"/>
      <c r="Y183" s="34"/>
      <c r="Z183" s="34"/>
      <c r="AA183" s="34"/>
      <c r="AB183" s="34"/>
      <c r="AC183" s="34"/>
      <c r="AD183" s="34"/>
      <c r="AE183" s="34"/>
      <c r="AR183" s="206" t="s">
        <v>169</v>
      </c>
      <c r="AT183" s="206" t="s">
        <v>164</v>
      </c>
      <c r="AU183" s="206" t="s">
        <v>78</v>
      </c>
      <c r="AY183" s="13" t="s">
        <v>170</v>
      </c>
      <c r="BE183" s="207">
        <f>IF(N183="základní",J183,0)</f>
        <v>0</v>
      </c>
      <c r="BF183" s="207">
        <f>IF(N183="snížená",J183,0)</f>
        <v>0</v>
      </c>
      <c r="BG183" s="207">
        <f>IF(N183="zákl. přenesená",J183,0)</f>
        <v>0</v>
      </c>
      <c r="BH183" s="207">
        <f>IF(N183="sníž. přenesená",J183,0)</f>
        <v>0</v>
      </c>
      <c r="BI183" s="207">
        <f>IF(N183="nulová",J183,0)</f>
        <v>0</v>
      </c>
      <c r="BJ183" s="13" t="s">
        <v>85</v>
      </c>
      <c r="BK183" s="207">
        <f>ROUND(I183*H183,2)</f>
        <v>0</v>
      </c>
      <c r="BL183" s="13" t="s">
        <v>169</v>
      </c>
      <c r="BM183" s="206" t="s">
        <v>1188</v>
      </c>
    </row>
    <row r="184" s="2" customFormat="1">
      <c r="A184" s="34"/>
      <c r="B184" s="35"/>
      <c r="C184" s="36"/>
      <c r="D184" s="208" t="s">
        <v>172</v>
      </c>
      <c r="E184" s="36"/>
      <c r="F184" s="209" t="s">
        <v>1189</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172</v>
      </c>
      <c r="AU184" s="13" t="s">
        <v>78</v>
      </c>
    </row>
    <row r="185" s="10" customFormat="1">
      <c r="A185" s="10"/>
      <c r="B185" s="213"/>
      <c r="C185" s="214"/>
      <c r="D185" s="208" t="s">
        <v>187</v>
      </c>
      <c r="E185" s="215" t="s">
        <v>1</v>
      </c>
      <c r="F185" s="216" t="s">
        <v>1190</v>
      </c>
      <c r="G185" s="214"/>
      <c r="H185" s="217">
        <v>23.183</v>
      </c>
      <c r="I185" s="218"/>
      <c r="J185" s="214"/>
      <c r="K185" s="214"/>
      <c r="L185" s="219"/>
      <c r="M185" s="220"/>
      <c r="N185" s="221"/>
      <c r="O185" s="221"/>
      <c r="P185" s="221"/>
      <c r="Q185" s="221"/>
      <c r="R185" s="221"/>
      <c r="S185" s="221"/>
      <c r="T185" s="222"/>
      <c r="U185" s="10"/>
      <c r="V185" s="10"/>
      <c r="W185" s="10"/>
      <c r="X185" s="10"/>
      <c r="Y185" s="10"/>
      <c r="Z185" s="10"/>
      <c r="AA185" s="10"/>
      <c r="AB185" s="10"/>
      <c r="AC185" s="10"/>
      <c r="AD185" s="10"/>
      <c r="AE185" s="10"/>
      <c r="AT185" s="223" t="s">
        <v>187</v>
      </c>
      <c r="AU185" s="223" t="s">
        <v>78</v>
      </c>
      <c r="AV185" s="10" t="s">
        <v>87</v>
      </c>
      <c r="AW185" s="10" t="s">
        <v>34</v>
      </c>
      <c r="AX185" s="10" t="s">
        <v>85</v>
      </c>
      <c r="AY185" s="223" t="s">
        <v>170</v>
      </c>
    </row>
    <row r="186" s="2" customFormat="1" ht="24.15" customHeight="1">
      <c r="A186" s="34"/>
      <c r="B186" s="35"/>
      <c r="C186" s="195" t="s">
        <v>625</v>
      </c>
      <c r="D186" s="195" t="s">
        <v>164</v>
      </c>
      <c r="E186" s="196" t="s">
        <v>800</v>
      </c>
      <c r="F186" s="197" t="s">
        <v>801</v>
      </c>
      <c r="G186" s="198" t="s">
        <v>214</v>
      </c>
      <c r="H186" s="199">
        <v>15.880000000000001</v>
      </c>
      <c r="I186" s="200"/>
      <c r="J186" s="201">
        <f>ROUND(I186*H186,2)</f>
        <v>0</v>
      </c>
      <c r="K186" s="197" t="s">
        <v>168</v>
      </c>
      <c r="L186" s="40"/>
      <c r="M186" s="202" t="s">
        <v>1</v>
      </c>
      <c r="N186" s="203" t="s">
        <v>43</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169</v>
      </c>
      <c r="AT186" s="206" t="s">
        <v>164</v>
      </c>
      <c r="AU186" s="206" t="s">
        <v>78</v>
      </c>
      <c r="AY186" s="13" t="s">
        <v>170</v>
      </c>
      <c r="BE186" s="207">
        <f>IF(N186="základní",J186,0)</f>
        <v>0</v>
      </c>
      <c r="BF186" s="207">
        <f>IF(N186="snížená",J186,0)</f>
        <v>0</v>
      </c>
      <c r="BG186" s="207">
        <f>IF(N186="zákl. přenesená",J186,0)</f>
        <v>0</v>
      </c>
      <c r="BH186" s="207">
        <f>IF(N186="sníž. přenesená",J186,0)</f>
        <v>0</v>
      </c>
      <c r="BI186" s="207">
        <f>IF(N186="nulová",J186,0)</f>
        <v>0</v>
      </c>
      <c r="BJ186" s="13" t="s">
        <v>85</v>
      </c>
      <c r="BK186" s="207">
        <f>ROUND(I186*H186,2)</f>
        <v>0</v>
      </c>
      <c r="BL186" s="13" t="s">
        <v>169</v>
      </c>
      <c r="BM186" s="206" t="s">
        <v>1191</v>
      </c>
    </row>
    <row r="187" s="2" customFormat="1">
      <c r="A187" s="34"/>
      <c r="B187" s="35"/>
      <c r="C187" s="36"/>
      <c r="D187" s="208" t="s">
        <v>181</v>
      </c>
      <c r="E187" s="36"/>
      <c r="F187" s="209" t="s">
        <v>803</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181</v>
      </c>
      <c r="AU187" s="13" t="s">
        <v>78</v>
      </c>
    </row>
    <row r="188" s="2" customFormat="1">
      <c r="A188" s="34"/>
      <c r="B188" s="35"/>
      <c r="C188" s="36"/>
      <c r="D188" s="208" t="s">
        <v>172</v>
      </c>
      <c r="E188" s="36"/>
      <c r="F188" s="209" t="s">
        <v>1192</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172</v>
      </c>
      <c r="AU188" s="13" t="s">
        <v>78</v>
      </c>
    </row>
    <row r="189" s="10" customFormat="1">
      <c r="A189" s="10"/>
      <c r="B189" s="213"/>
      <c r="C189" s="214"/>
      <c r="D189" s="208" t="s">
        <v>187</v>
      </c>
      <c r="E189" s="215" t="s">
        <v>1</v>
      </c>
      <c r="F189" s="216" t="s">
        <v>1193</v>
      </c>
      <c r="G189" s="214"/>
      <c r="H189" s="217">
        <v>15.880000000000001</v>
      </c>
      <c r="I189" s="218"/>
      <c r="J189" s="214"/>
      <c r="K189" s="214"/>
      <c r="L189" s="219"/>
      <c r="M189" s="220"/>
      <c r="N189" s="221"/>
      <c r="O189" s="221"/>
      <c r="P189" s="221"/>
      <c r="Q189" s="221"/>
      <c r="R189" s="221"/>
      <c r="S189" s="221"/>
      <c r="T189" s="222"/>
      <c r="U189" s="10"/>
      <c r="V189" s="10"/>
      <c r="W189" s="10"/>
      <c r="X189" s="10"/>
      <c r="Y189" s="10"/>
      <c r="Z189" s="10"/>
      <c r="AA189" s="10"/>
      <c r="AB189" s="10"/>
      <c r="AC189" s="10"/>
      <c r="AD189" s="10"/>
      <c r="AE189" s="10"/>
      <c r="AT189" s="223" t="s">
        <v>187</v>
      </c>
      <c r="AU189" s="223" t="s">
        <v>78</v>
      </c>
      <c r="AV189" s="10" t="s">
        <v>87</v>
      </c>
      <c r="AW189" s="10" t="s">
        <v>34</v>
      </c>
      <c r="AX189" s="10" t="s">
        <v>85</v>
      </c>
      <c r="AY189" s="223" t="s">
        <v>170</v>
      </c>
    </row>
    <row r="190" s="2" customFormat="1" ht="16.5" customHeight="1">
      <c r="A190" s="34"/>
      <c r="B190" s="35"/>
      <c r="C190" s="195" t="s">
        <v>303</v>
      </c>
      <c r="D190" s="195" t="s">
        <v>164</v>
      </c>
      <c r="E190" s="196" t="s">
        <v>295</v>
      </c>
      <c r="F190" s="197" t="s">
        <v>296</v>
      </c>
      <c r="G190" s="198" t="s">
        <v>167</v>
      </c>
      <c r="H190" s="199">
        <v>11</v>
      </c>
      <c r="I190" s="200"/>
      <c r="J190" s="201">
        <f>ROUND(I190*H190,2)</f>
        <v>0</v>
      </c>
      <c r="K190" s="197" t="s">
        <v>168</v>
      </c>
      <c r="L190" s="40"/>
      <c r="M190" s="202" t="s">
        <v>1</v>
      </c>
      <c r="N190" s="203" t="s">
        <v>43</v>
      </c>
      <c r="O190" s="87"/>
      <c r="P190" s="204">
        <f>O190*H190</f>
        <v>0</v>
      </c>
      <c r="Q190" s="204">
        <v>0</v>
      </c>
      <c r="R190" s="204">
        <f>Q190*H190</f>
        <v>0</v>
      </c>
      <c r="S190" s="204">
        <v>0</v>
      </c>
      <c r="T190" s="205">
        <f>S190*H190</f>
        <v>0</v>
      </c>
      <c r="U190" s="34"/>
      <c r="V190" s="34"/>
      <c r="W190" s="34"/>
      <c r="X190" s="34"/>
      <c r="Y190" s="34"/>
      <c r="Z190" s="34"/>
      <c r="AA190" s="34"/>
      <c r="AB190" s="34"/>
      <c r="AC190" s="34"/>
      <c r="AD190" s="34"/>
      <c r="AE190" s="34"/>
      <c r="AR190" s="206" t="s">
        <v>169</v>
      </c>
      <c r="AT190" s="206" t="s">
        <v>164</v>
      </c>
      <c r="AU190" s="206" t="s">
        <v>78</v>
      </c>
      <c r="AY190" s="13" t="s">
        <v>170</v>
      </c>
      <c r="BE190" s="207">
        <f>IF(N190="základní",J190,0)</f>
        <v>0</v>
      </c>
      <c r="BF190" s="207">
        <f>IF(N190="snížená",J190,0)</f>
        <v>0</v>
      </c>
      <c r="BG190" s="207">
        <f>IF(N190="zákl. přenesená",J190,0)</f>
        <v>0</v>
      </c>
      <c r="BH190" s="207">
        <f>IF(N190="sníž. přenesená",J190,0)</f>
        <v>0</v>
      </c>
      <c r="BI190" s="207">
        <f>IF(N190="nulová",J190,0)</f>
        <v>0</v>
      </c>
      <c r="BJ190" s="13" t="s">
        <v>85</v>
      </c>
      <c r="BK190" s="207">
        <f>ROUND(I190*H190,2)</f>
        <v>0</v>
      </c>
      <c r="BL190" s="13" t="s">
        <v>169</v>
      </c>
      <c r="BM190" s="206" t="s">
        <v>1194</v>
      </c>
    </row>
    <row r="191" s="2" customFormat="1">
      <c r="A191" s="34"/>
      <c r="B191" s="35"/>
      <c r="C191" s="36"/>
      <c r="D191" s="208" t="s">
        <v>181</v>
      </c>
      <c r="E191" s="36"/>
      <c r="F191" s="209" t="s">
        <v>298</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181</v>
      </c>
      <c r="AU191" s="13" t="s">
        <v>78</v>
      </c>
    </row>
    <row r="192" s="2" customFormat="1" ht="21.75" customHeight="1">
      <c r="A192" s="34"/>
      <c r="B192" s="35"/>
      <c r="C192" s="195" t="s">
        <v>308</v>
      </c>
      <c r="D192" s="195" t="s">
        <v>164</v>
      </c>
      <c r="E192" s="196" t="s">
        <v>300</v>
      </c>
      <c r="F192" s="197" t="s">
        <v>301</v>
      </c>
      <c r="G192" s="198" t="s">
        <v>167</v>
      </c>
      <c r="H192" s="199">
        <v>11</v>
      </c>
      <c r="I192" s="200"/>
      <c r="J192" s="201">
        <f>ROUND(I192*H192,2)</f>
        <v>0</v>
      </c>
      <c r="K192" s="197" t="s">
        <v>168</v>
      </c>
      <c r="L192" s="40"/>
      <c r="M192" s="202" t="s">
        <v>1</v>
      </c>
      <c r="N192" s="203" t="s">
        <v>43</v>
      </c>
      <c r="O192" s="87"/>
      <c r="P192" s="204">
        <f>O192*H192</f>
        <v>0</v>
      </c>
      <c r="Q192" s="204">
        <v>0</v>
      </c>
      <c r="R192" s="204">
        <f>Q192*H192</f>
        <v>0</v>
      </c>
      <c r="S192" s="204">
        <v>0</v>
      </c>
      <c r="T192" s="205">
        <f>S192*H192</f>
        <v>0</v>
      </c>
      <c r="U192" s="34"/>
      <c r="V192" s="34"/>
      <c r="W192" s="34"/>
      <c r="X192" s="34"/>
      <c r="Y192" s="34"/>
      <c r="Z192" s="34"/>
      <c r="AA192" s="34"/>
      <c r="AB192" s="34"/>
      <c r="AC192" s="34"/>
      <c r="AD192" s="34"/>
      <c r="AE192" s="34"/>
      <c r="AR192" s="206" t="s">
        <v>169</v>
      </c>
      <c r="AT192" s="206" t="s">
        <v>164</v>
      </c>
      <c r="AU192" s="206" t="s">
        <v>78</v>
      </c>
      <c r="AY192" s="13" t="s">
        <v>170</v>
      </c>
      <c r="BE192" s="207">
        <f>IF(N192="základní",J192,0)</f>
        <v>0</v>
      </c>
      <c r="BF192" s="207">
        <f>IF(N192="snížená",J192,0)</f>
        <v>0</v>
      </c>
      <c r="BG192" s="207">
        <f>IF(N192="zákl. přenesená",J192,0)</f>
        <v>0</v>
      </c>
      <c r="BH192" s="207">
        <f>IF(N192="sníž. přenesená",J192,0)</f>
        <v>0</v>
      </c>
      <c r="BI192" s="207">
        <f>IF(N192="nulová",J192,0)</f>
        <v>0</v>
      </c>
      <c r="BJ192" s="13" t="s">
        <v>85</v>
      </c>
      <c r="BK192" s="207">
        <f>ROUND(I192*H192,2)</f>
        <v>0</v>
      </c>
      <c r="BL192" s="13" t="s">
        <v>169</v>
      </c>
      <c r="BM192" s="206" t="s">
        <v>1195</v>
      </c>
    </row>
    <row r="193" s="2" customFormat="1">
      <c r="A193" s="34"/>
      <c r="B193" s="35"/>
      <c r="C193" s="36"/>
      <c r="D193" s="208" t="s">
        <v>181</v>
      </c>
      <c r="E193" s="36"/>
      <c r="F193" s="209" t="s">
        <v>298</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181</v>
      </c>
      <c r="AU193" s="13" t="s">
        <v>78</v>
      </c>
    </row>
    <row r="194" s="2" customFormat="1" ht="24.15" customHeight="1">
      <c r="A194" s="34"/>
      <c r="B194" s="35"/>
      <c r="C194" s="195" t="s">
        <v>315</v>
      </c>
      <c r="D194" s="195" t="s">
        <v>164</v>
      </c>
      <c r="E194" s="196" t="s">
        <v>1196</v>
      </c>
      <c r="F194" s="197" t="s">
        <v>1197</v>
      </c>
      <c r="G194" s="198" t="s">
        <v>214</v>
      </c>
      <c r="H194" s="199">
        <v>51.264000000000003</v>
      </c>
      <c r="I194" s="200"/>
      <c r="J194" s="201">
        <f>ROUND(I194*H194,2)</f>
        <v>0</v>
      </c>
      <c r="K194" s="197" t="s">
        <v>168</v>
      </c>
      <c r="L194" s="40"/>
      <c r="M194" s="202" t="s">
        <v>1</v>
      </c>
      <c r="N194" s="203" t="s">
        <v>43</v>
      </c>
      <c r="O194" s="87"/>
      <c r="P194" s="204">
        <f>O194*H194</f>
        <v>0</v>
      </c>
      <c r="Q194" s="204">
        <v>0</v>
      </c>
      <c r="R194" s="204">
        <f>Q194*H194</f>
        <v>0</v>
      </c>
      <c r="S194" s="204">
        <v>0</v>
      </c>
      <c r="T194" s="205">
        <f>S194*H194</f>
        <v>0</v>
      </c>
      <c r="U194" s="34"/>
      <c r="V194" s="34"/>
      <c r="W194" s="34"/>
      <c r="X194" s="34"/>
      <c r="Y194" s="34"/>
      <c r="Z194" s="34"/>
      <c r="AA194" s="34"/>
      <c r="AB194" s="34"/>
      <c r="AC194" s="34"/>
      <c r="AD194" s="34"/>
      <c r="AE194" s="34"/>
      <c r="AR194" s="206" t="s">
        <v>169</v>
      </c>
      <c r="AT194" s="206" t="s">
        <v>164</v>
      </c>
      <c r="AU194" s="206" t="s">
        <v>78</v>
      </c>
      <c r="AY194" s="13" t="s">
        <v>170</v>
      </c>
      <c r="BE194" s="207">
        <f>IF(N194="základní",J194,0)</f>
        <v>0</v>
      </c>
      <c r="BF194" s="207">
        <f>IF(N194="snížená",J194,0)</f>
        <v>0</v>
      </c>
      <c r="BG194" s="207">
        <f>IF(N194="zákl. přenesená",J194,0)</f>
        <v>0</v>
      </c>
      <c r="BH194" s="207">
        <f>IF(N194="sníž. přenesená",J194,0)</f>
        <v>0</v>
      </c>
      <c r="BI194" s="207">
        <f>IF(N194="nulová",J194,0)</f>
        <v>0</v>
      </c>
      <c r="BJ194" s="13" t="s">
        <v>85</v>
      </c>
      <c r="BK194" s="207">
        <f>ROUND(I194*H194,2)</f>
        <v>0</v>
      </c>
      <c r="BL194" s="13" t="s">
        <v>169</v>
      </c>
      <c r="BM194" s="206" t="s">
        <v>1198</v>
      </c>
    </row>
    <row r="195" s="2" customFormat="1">
      <c r="A195" s="34"/>
      <c r="B195" s="35"/>
      <c r="C195" s="36"/>
      <c r="D195" s="208" t="s">
        <v>181</v>
      </c>
      <c r="E195" s="36"/>
      <c r="F195" s="209" t="s">
        <v>1199</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181</v>
      </c>
      <c r="AU195" s="13" t="s">
        <v>78</v>
      </c>
    </row>
    <row r="196" s="2" customFormat="1">
      <c r="A196" s="34"/>
      <c r="B196" s="35"/>
      <c r="C196" s="36"/>
      <c r="D196" s="208" t="s">
        <v>172</v>
      </c>
      <c r="E196" s="36"/>
      <c r="F196" s="209" t="s">
        <v>1200</v>
      </c>
      <c r="G196" s="36"/>
      <c r="H196" s="36"/>
      <c r="I196" s="210"/>
      <c r="J196" s="36"/>
      <c r="K196" s="36"/>
      <c r="L196" s="40"/>
      <c r="M196" s="211"/>
      <c r="N196" s="212"/>
      <c r="O196" s="87"/>
      <c r="P196" s="87"/>
      <c r="Q196" s="87"/>
      <c r="R196" s="87"/>
      <c r="S196" s="87"/>
      <c r="T196" s="88"/>
      <c r="U196" s="34"/>
      <c r="V196" s="34"/>
      <c r="W196" s="34"/>
      <c r="X196" s="34"/>
      <c r="Y196" s="34"/>
      <c r="Z196" s="34"/>
      <c r="AA196" s="34"/>
      <c r="AB196" s="34"/>
      <c r="AC196" s="34"/>
      <c r="AD196" s="34"/>
      <c r="AE196" s="34"/>
      <c r="AT196" s="13" t="s">
        <v>172</v>
      </c>
      <c r="AU196" s="13" t="s">
        <v>78</v>
      </c>
    </row>
    <row r="197" s="10" customFormat="1">
      <c r="A197" s="10"/>
      <c r="B197" s="213"/>
      <c r="C197" s="214"/>
      <c r="D197" s="208" t="s">
        <v>187</v>
      </c>
      <c r="E197" s="215" t="s">
        <v>1</v>
      </c>
      <c r="F197" s="216" t="s">
        <v>1201</v>
      </c>
      <c r="G197" s="214"/>
      <c r="H197" s="217">
        <v>51.264000000000003</v>
      </c>
      <c r="I197" s="218"/>
      <c r="J197" s="214"/>
      <c r="K197" s="214"/>
      <c r="L197" s="219"/>
      <c r="M197" s="220"/>
      <c r="N197" s="221"/>
      <c r="O197" s="221"/>
      <c r="P197" s="221"/>
      <c r="Q197" s="221"/>
      <c r="R197" s="221"/>
      <c r="S197" s="221"/>
      <c r="T197" s="222"/>
      <c r="U197" s="10"/>
      <c r="V197" s="10"/>
      <c r="W197" s="10"/>
      <c r="X197" s="10"/>
      <c r="Y197" s="10"/>
      <c r="Z197" s="10"/>
      <c r="AA197" s="10"/>
      <c r="AB197" s="10"/>
      <c r="AC197" s="10"/>
      <c r="AD197" s="10"/>
      <c r="AE197" s="10"/>
      <c r="AT197" s="223" t="s">
        <v>187</v>
      </c>
      <c r="AU197" s="223" t="s">
        <v>78</v>
      </c>
      <c r="AV197" s="10" t="s">
        <v>87</v>
      </c>
      <c r="AW197" s="10" t="s">
        <v>34</v>
      </c>
      <c r="AX197" s="10" t="s">
        <v>85</v>
      </c>
      <c r="AY197" s="223" t="s">
        <v>170</v>
      </c>
    </row>
    <row r="198" s="2" customFormat="1" ht="21.75" customHeight="1">
      <c r="A198" s="34"/>
      <c r="B198" s="35"/>
      <c r="C198" s="195" t="s">
        <v>322</v>
      </c>
      <c r="D198" s="195" t="s">
        <v>164</v>
      </c>
      <c r="E198" s="196" t="s">
        <v>304</v>
      </c>
      <c r="F198" s="197" t="s">
        <v>305</v>
      </c>
      <c r="G198" s="198" t="s">
        <v>167</v>
      </c>
      <c r="H198" s="199">
        <v>15</v>
      </c>
      <c r="I198" s="200"/>
      <c r="J198" s="201">
        <f>ROUND(I198*H198,2)</f>
        <v>0</v>
      </c>
      <c r="K198" s="197" t="s">
        <v>168</v>
      </c>
      <c r="L198" s="40"/>
      <c r="M198" s="202" t="s">
        <v>1</v>
      </c>
      <c r="N198" s="203" t="s">
        <v>43</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259</v>
      </c>
      <c r="AT198" s="206" t="s">
        <v>164</v>
      </c>
      <c r="AU198" s="206" t="s">
        <v>78</v>
      </c>
      <c r="AY198" s="13" t="s">
        <v>170</v>
      </c>
      <c r="BE198" s="207">
        <f>IF(N198="základní",J198,0)</f>
        <v>0</v>
      </c>
      <c r="BF198" s="207">
        <f>IF(N198="snížená",J198,0)</f>
        <v>0</v>
      </c>
      <c r="BG198" s="207">
        <f>IF(N198="zákl. přenesená",J198,0)</f>
        <v>0</v>
      </c>
      <c r="BH198" s="207">
        <f>IF(N198="sníž. přenesená",J198,0)</f>
        <v>0</v>
      </c>
      <c r="BI198" s="207">
        <f>IF(N198="nulová",J198,0)</f>
        <v>0</v>
      </c>
      <c r="BJ198" s="13" t="s">
        <v>85</v>
      </c>
      <c r="BK198" s="207">
        <f>ROUND(I198*H198,2)</f>
        <v>0</v>
      </c>
      <c r="BL198" s="13" t="s">
        <v>259</v>
      </c>
      <c r="BM198" s="206" t="s">
        <v>1202</v>
      </c>
    </row>
    <row r="199" s="10" customFormat="1">
      <c r="A199" s="10"/>
      <c r="B199" s="213"/>
      <c r="C199" s="214"/>
      <c r="D199" s="208" t="s">
        <v>187</v>
      </c>
      <c r="E199" s="215" t="s">
        <v>1</v>
      </c>
      <c r="F199" s="216" t="s">
        <v>307</v>
      </c>
      <c r="G199" s="214"/>
      <c r="H199" s="217">
        <v>15</v>
      </c>
      <c r="I199" s="218"/>
      <c r="J199" s="214"/>
      <c r="K199" s="214"/>
      <c r="L199" s="219"/>
      <c r="M199" s="220"/>
      <c r="N199" s="221"/>
      <c r="O199" s="221"/>
      <c r="P199" s="221"/>
      <c r="Q199" s="221"/>
      <c r="R199" s="221"/>
      <c r="S199" s="221"/>
      <c r="T199" s="222"/>
      <c r="U199" s="10"/>
      <c r="V199" s="10"/>
      <c r="W199" s="10"/>
      <c r="X199" s="10"/>
      <c r="Y199" s="10"/>
      <c r="Z199" s="10"/>
      <c r="AA199" s="10"/>
      <c r="AB199" s="10"/>
      <c r="AC199" s="10"/>
      <c r="AD199" s="10"/>
      <c r="AE199" s="10"/>
      <c r="AT199" s="223" t="s">
        <v>187</v>
      </c>
      <c r="AU199" s="223" t="s">
        <v>78</v>
      </c>
      <c r="AV199" s="10" t="s">
        <v>87</v>
      </c>
      <c r="AW199" s="10" t="s">
        <v>34</v>
      </c>
      <c r="AX199" s="10" t="s">
        <v>85</v>
      </c>
      <c r="AY199" s="223" t="s">
        <v>170</v>
      </c>
    </row>
    <row r="200" s="2" customFormat="1" ht="21.75" customHeight="1">
      <c r="A200" s="34"/>
      <c r="B200" s="35"/>
      <c r="C200" s="195" t="s">
        <v>329</v>
      </c>
      <c r="D200" s="195" t="s">
        <v>164</v>
      </c>
      <c r="E200" s="196" t="s">
        <v>309</v>
      </c>
      <c r="F200" s="197" t="s">
        <v>310</v>
      </c>
      <c r="G200" s="198" t="s">
        <v>167</v>
      </c>
      <c r="H200" s="199">
        <v>36</v>
      </c>
      <c r="I200" s="200"/>
      <c r="J200" s="201">
        <f>ROUND(I200*H200,2)</f>
        <v>0</v>
      </c>
      <c r="K200" s="197" t="s">
        <v>168</v>
      </c>
      <c r="L200" s="40"/>
      <c r="M200" s="202" t="s">
        <v>1</v>
      </c>
      <c r="N200" s="203" t="s">
        <v>43</v>
      </c>
      <c r="O200" s="87"/>
      <c r="P200" s="204">
        <f>O200*H200</f>
        <v>0</v>
      </c>
      <c r="Q200" s="204">
        <v>0</v>
      </c>
      <c r="R200" s="204">
        <f>Q200*H200</f>
        <v>0</v>
      </c>
      <c r="S200" s="204">
        <v>0</v>
      </c>
      <c r="T200" s="205">
        <f>S200*H200</f>
        <v>0</v>
      </c>
      <c r="U200" s="34"/>
      <c r="V200" s="34"/>
      <c r="W200" s="34"/>
      <c r="X200" s="34"/>
      <c r="Y200" s="34"/>
      <c r="Z200" s="34"/>
      <c r="AA200" s="34"/>
      <c r="AB200" s="34"/>
      <c r="AC200" s="34"/>
      <c r="AD200" s="34"/>
      <c r="AE200" s="34"/>
      <c r="AR200" s="206" t="s">
        <v>169</v>
      </c>
      <c r="AT200" s="206" t="s">
        <v>164</v>
      </c>
      <c r="AU200" s="206" t="s">
        <v>78</v>
      </c>
      <c r="AY200" s="13" t="s">
        <v>170</v>
      </c>
      <c r="BE200" s="207">
        <f>IF(N200="základní",J200,0)</f>
        <v>0</v>
      </c>
      <c r="BF200" s="207">
        <f>IF(N200="snížená",J200,0)</f>
        <v>0</v>
      </c>
      <c r="BG200" s="207">
        <f>IF(N200="zákl. přenesená",J200,0)</f>
        <v>0</v>
      </c>
      <c r="BH200" s="207">
        <f>IF(N200="sníž. přenesená",J200,0)</f>
        <v>0</v>
      </c>
      <c r="BI200" s="207">
        <f>IF(N200="nulová",J200,0)</f>
        <v>0</v>
      </c>
      <c r="BJ200" s="13" t="s">
        <v>85</v>
      </c>
      <c r="BK200" s="207">
        <f>ROUND(I200*H200,2)</f>
        <v>0</v>
      </c>
      <c r="BL200" s="13" t="s">
        <v>169</v>
      </c>
      <c r="BM200" s="206" t="s">
        <v>1203</v>
      </c>
    </row>
    <row r="201" s="2" customFormat="1">
      <c r="A201" s="34"/>
      <c r="B201" s="35"/>
      <c r="C201" s="36"/>
      <c r="D201" s="208" t="s">
        <v>181</v>
      </c>
      <c r="E201" s="36"/>
      <c r="F201" s="209" t="s">
        <v>312</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181</v>
      </c>
      <c r="AU201" s="13" t="s">
        <v>78</v>
      </c>
    </row>
    <row r="202" s="10" customFormat="1">
      <c r="A202" s="10"/>
      <c r="B202" s="213"/>
      <c r="C202" s="214"/>
      <c r="D202" s="208" t="s">
        <v>187</v>
      </c>
      <c r="E202" s="215" t="s">
        <v>1</v>
      </c>
      <c r="F202" s="216" t="s">
        <v>1204</v>
      </c>
      <c r="G202" s="214"/>
      <c r="H202" s="217">
        <v>36</v>
      </c>
      <c r="I202" s="218"/>
      <c r="J202" s="214"/>
      <c r="K202" s="214"/>
      <c r="L202" s="219"/>
      <c r="M202" s="220"/>
      <c r="N202" s="221"/>
      <c r="O202" s="221"/>
      <c r="P202" s="221"/>
      <c r="Q202" s="221"/>
      <c r="R202" s="221"/>
      <c r="S202" s="221"/>
      <c r="T202" s="222"/>
      <c r="U202" s="10"/>
      <c r="V202" s="10"/>
      <c r="W202" s="10"/>
      <c r="X202" s="10"/>
      <c r="Y202" s="10"/>
      <c r="Z202" s="10"/>
      <c r="AA202" s="10"/>
      <c r="AB202" s="10"/>
      <c r="AC202" s="10"/>
      <c r="AD202" s="10"/>
      <c r="AE202" s="10"/>
      <c r="AT202" s="223" t="s">
        <v>187</v>
      </c>
      <c r="AU202" s="223" t="s">
        <v>78</v>
      </c>
      <c r="AV202" s="10" t="s">
        <v>87</v>
      </c>
      <c r="AW202" s="10" t="s">
        <v>34</v>
      </c>
      <c r="AX202" s="10" t="s">
        <v>85</v>
      </c>
      <c r="AY202" s="223" t="s">
        <v>170</v>
      </c>
    </row>
    <row r="203" s="2" customFormat="1" ht="33" customHeight="1">
      <c r="A203" s="34"/>
      <c r="B203" s="35"/>
      <c r="C203" s="195" t="s">
        <v>334</v>
      </c>
      <c r="D203" s="195" t="s">
        <v>164</v>
      </c>
      <c r="E203" s="196" t="s">
        <v>316</v>
      </c>
      <c r="F203" s="197" t="s">
        <v>317</v>
      </c>
      <c r="G203" s="198" t="s">
        <v>167</v>
      </c>
      <c r="H203" s="199">
        <v>2</v>
      </c>
      <c r="I203" s="200"/>
      <c r="J203" s="201">
        <f>ROUND(I203*H203,2)</f>
        <v>0</v>
      </c>
      <c r="K203" s="197" t="s">
        <v>168</v>
      </c>
      <c r="L203" s="40"/>
      <c r="M203" s="202" t="s">
        <v>1</v>
      </c>
      <c r="N203" s="203" t="s">
        <v>43</v>
      </c>
      <c r="O203" s="87"/>
      <c r="P203" s="204">
        <f>O203*H203</f>
        <v>0</v>
      </c>
      <c r="Q203" s="204">
        <v>0</v>
      </c>
      <c r="R203" s="204">
        <f>Q203*H203</f>
        <v>0</v>
      </c>
      <c r="S203" s="204">
        <v>0</v>
      </c>
      <c r="T203" s="205">
        <f>S203*H203</f>
        <v>0</v>
      </c>
      <c r="U203" s="34"/>
      <c r="V203" s="34"/>
      <c r="W203" s="34"/>
      <c r="X203" s="34"/>
      <c r="Y203" s="34"/>
      <c r="Z203" s="34"/>
      <c r="AA203" s="34"/>
      <c r="AB203" s="34"/>
      <c r="AC203" s="34"/>
      <c r="AD203" s="34"/>
      <c r="AE203" s="34"/>
      <c r="AR203" s="206" t="s">
        <v>169</v>
      </c>
      <c r="AT203" s="206" t="s">
        <v>164</v>
      </c>
      <c r="AU203" s="206" t="s">
        <v>78</v>
      </c>
      <c r="AY203" s="13" t="s">
        <v>170</v>
      </c>
      <c r="BE203" s="207">
        <f>IF(N203="základní",J203,0)</f>
        <v>0</v>
      </c>
      <c r="BF203" s="207">
        <f>IF(N203="snížená",J203,0)</f>
        <v>0</v>
      </c>
      <c r="BG203" s="207">
        <f>IF(N203="zákl. přenesená",J203,0)</f>
        <v>0</v>
      </c>
      <c r="BH203" s="207">
        <f>IF(N203="sníž. přenesená",J203,0)</f>
        <v>0</v>
      </c>
      <c r="BI203" s="207">
        <f>IF(N203="nulová",J203,0)</f>
        <v>0</v>
      </c>
      <c r="BJ203" s="13" t="s">
        <v>85</v>
      </c>
      <c r="BK203" s="207">
        <f>ROUND(I203*H203,2)</f>
        <v>0</v>
      </c>
      <c r="BL203" s="13" t="s">
        <v>169</v>
      </c>
      <c r="BM203" s="206" t="s">
        <v>1205</v>
      </c>
    </row>
    <row r="204" s="2" customFormat="1">
      <c r="A204" s="34"/>
      <c r="B204" s="35"/>
      <c r="C204" s="36"/>
      <c r="D204" s="208" t="s">
        <v>181</v>
      </c>
      <c r="E204" s="36"/>
      <c r="F204" s="209" t="s">
        <v>320</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181</v>
      </c>
      <c r="AU204" s="13" t="s">
        <v>78</v>
      </c>
    </row>
    <row r="205" s="2" customFormat="1">
      <c r="A205" s="34"/>
      <c r="B205" s="35"/>
      <c r="C205" s="36"/>
      <c r="D205" s="208" t="s">
        <v>172</v>
      </c>
      <c r="E205" s="36"/>
      <c r="F205" s="209" t="s">
        <v>1206</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172</v>
      </c>
      <c r="AU205" s="13" t="s">
        <v>78</v>
      </c>
    </row>
    <row r="206" s="10" customFormat="1">
      <c r="A206" s="10"/>
      <c r="B206" s="213"/>
      <c r="C206" s="214"/>
      <c r="D206" s="208" t="s">
        <v>187</v>
      </c>
      <c r="E206" s="215" t="s">
        <v>1</v>
      </c>
      <c r="F206" s="216" t="s">
        <v>1040</v>
      </c>
      <c r="G206" s="214"/>
      <c r="H206" s="217">
        <v>2</v>
      </c>
      <c r="I206" s="218"/>
      <c r="J206" s="214"/>
      <c r="K206" s="214"/>
      <c r="L206" s="219"/>
      <c r="M206" s="220"/>
      <c r="N206" s="221"/>
      <c r="O206" s="221"/>
      <c r="P206" s="221"/>
      <c r="Q206" s="221"/>
      <c r="R206" s="221"/>
      <c r="S206" s="221"/>
      <c r="T206" s="222"/>
      <c r="U206" s="10"/>
      <c r="V206" s="10"/>
      <c r="W206" s="10"/>
      <c r="X206" s="10"/>
      <c r="Y206" s="10"/>
      <c r="Z206" s="10"/>
      <c r="AA206" s="10"/>
      <c r="AB206" s="10"/>
      <c r="AC206" s="10"/>
      <c r="AD206" s="10"/>
      <c r="AE206" s="10"/>
      <c r="AT206" s="223" t="s">
        <v>187</v>
      </c>
      <c r="AU206" s="223" t="s">
        <v>78</v>
      </c>
      <c r="AV206" s="10" t="s">
        <v>87</v>
      </c>
      <c r="AW206" s="10" t="s">
        <v>34</v>
      </c>
      <c r="AX206" s="10" t="s">
        <v>85</v>
      </c>
      <c r="AY206" s="223" t="s">
        <v>170</v>
      </c>
    </row>
    <row r="207" s="2" customFormat="1" ht="37.8" customHeight="1">
      <c r="A207" s="34"/>
      <c r="B207" s="35"/>
      <c r="C207" s="195" t="s">
        <v>338</v>
      </c>
      <c r="D207" s="195" t="s">
        <v>164</v>
      </c>
      <c r="E207" s="196" t="s">
        <v>1207</v>
      </c>
      <c r="F207" s="197" t="s">
        <v>1208</v>
      </c>
      <c r="G207" s="198" t="s">
        <v>167</v>
      </c>
      <c r="H207" s="199">
        <v>1</v>
      </c>
      <c r="I207" s="200"/>
      <c r="J207" s="201">
        <f>ROUND(I207*H207,2)</f>
        <v>0</v>
      </c>
      <c r="K207" s="197" t="s">
        <v>168</v>
      </c>
      <c r="L207" s="40"/>
      <c r="M207" s="202" t="s">
        <v>1</v>
      </c>
      <c r="N207" s="203" t="s">
        <v>43</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169</v>
      </c>
      <c r="AT207" s="206" t="s">
        <v>164</v>
      </c>
      <c r="AU207" s="206" t="s">
        <v>78</v>
      </c>
      <c r="AY207" s="13" t="s">
        <v>170</v>
      </c>
      <c r="BE207" s="207">
        <f>IF(N207="základní",J207,0)</f>
        <v>0</v>
      </c>
      <c r="BF207" s="207">
        <f>IF(N207="snížená",J207,0)</f>
        <v>0</v>
      </c>
      <c r="BG207" s="207">
        <f>IF(N207="zákl. přenesená",J207,0)</f>
        <v>0</v>
      </c>
      <c r="BH207" s="207">
        <f>IF(N207="sníž. přenesená",J207,0)</f>
        <v>0</v>
      </c>
      <c r="BI207" s="207">
        <f>IF(N207="nulová",J207,0)</f>
        <v>0</v>
      </c>
      <c r="BJ207" s="13" t="s">
        <v>85</v>
      </c>
      <c r="BK207" s="207">
        <f>ROUND(I207*H207,2)</f>
        <v>0</v>
      </c>
      <c r="BL207" s="13" t="s">
        <v>169</v>
      </c>
      <c r="BM207" s="206" t="s">
        <v>1209</v>
      </c>
    </row>
    <row r="208" s="2" customFormat="1">
      <c r="A208" s="34"/>
      <c r="B208" s="35"/>
      <c r="C208" s="36"/>
      <c r="D208" s="208" t="s">
        <v>181</v>
      </c>
      <c r="E208" s="36"/>
      <c r="F208" s="209" t="s">
        <v>320</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181</v>
      </c>
      <c r="AU208" s="13" t="s">
        <v>78</v>
      </c>
    </row>
    <row r="209" s="2" customFormat="1">
      <c r="A209" s="34"/>
      <c r="B209" s="35"/>
      <c r="C209" s="36"/>
      <c r="D209" s="208" t="s">
        <v>172</v>
      </c>
      <c r="E209" s="36"/>
      <c r="F209" s="209" t="s">
        <v>1210</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172</v>
      </c>
      <c r="AU209" s="13" t="s">
        <v>78</v>
      </c>
    </row>
    <row r="210" s="2" customFormat="1" ht="24.15" customHeight="1">
      <c r="A210" s="34"/>
      <c r="B210" s="35"/>
      <c r="C210" s="195" t="s">
        <v>343</v>
      </c>
      <c r="D210" s="195" t="s">
        <v>164</v>
      </c>
      <c r="E210" s="196" t="s">
        <v>323</v>
      </c>
      <c r="F210" s="197" t="s">
        <v>324</v>
      </c>
      <c r="G210" s="198" t="s">
        <v>325</v>
      </c>
      <c r="H210" s="199">
        <v>53</v>
      </c>
      <c r="I210" s="200"/>
      <c r="J210" s="201">
        <f>ROUND(I210*H210,2)</f>
        <v>0</v>
      </c>
      <c r="K210" s="197" t="s">
        <v>168</v>
      </c>
      <c r="L210" s="40"/>
      <c r="M210" s="202" t="s">
        <v>1</v>
      </c>
      <c r="N210" s="203" t="s">
        <v>43</v>
      </c>
      <c r="O210" s="87"/>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169</v>
      </c>
      <c r="AT210" s="206" t="s">
        <v>164</v>
      </c>
      <c r="AU210" s="206" t="s">
        <v>78</v>
      </c>
      <c r="AY210" s="13" t="s">
        <v>170</v>
      </c>
      <c r="BE210" s="207">
        <f>IF(N210="základní",J210,0)</f>
        <v>0</v>
      </c>
      <c r="BF210" s="207">
        <f>IF(N210="snížená",J210,0)</f>
        <v>0</v>
      </c>
      <c r="BG210" s="207">
        <f>IF(N210="zákl. přenesená",J210,0)</f>
        <v>0</v>
      </c>
      <c r="BH210" s="207">
        <f>IF(N210="sníž. přenesená",J210,0)</f>
        <v>0</v>
      </c>
      <c r="BI210" s="207">
        <f>IF(N210="nulová",J210,0)</f>
        <v>0</v>
      </c>
      <c r="BJ210" s="13" t="s">
        <v>85</v>
      </c>
      <c r="BK210" s="207">
        <f>ROUND(I210*H210,2)</f>
        <v>0</v>
      </c>
      <c r="BL210" s="13" t="s">
        <v>169</v>
      </c>
      <c r="BM210" s="206" t="s">
        <v>1211</v>
      </c>
    </row>
    <row r="211" s="2" customFormat="1">
      <c r="A211" s="34"/>
      <c r="B211" s="35"/>
      <c r="C211" s="36"/>
      <c r="D211" s="208" t="s">
        <v>172</v>
      </c>
      <c r="E211" s="36"/>
      <c r="F211" s="209" t="s">
        <v>1212</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172</v>
      </c>
      <c r="AU211" s="13" t="s">
        <v>78</v>
      </c>
    </row>
    <row r="212" s="10" customFormat="1">
      <c r="A212" s="10"/>
      <c r="B212" s="213"/>
      <c r="C212" s="214"/>
      <c r="D212" s="208" t="s">
        <v>187</v>
      </c>
      <c r="E212" s="215" t="s">
        <v>1</v>
      </c>
      <c r="F212" s="216" t="s">
        <v>1213</v>
      </c>
      <c r="G212" s="214"/>
      <c r="H212" s="217">
        <v>53</v>
      </c>
      <c r="I212" s="218"/>
      <c r="J212" s="214"/>
      <c r="K212" s="214"/>
      <c r="L212" s="219"/>
      <c r="M212" s="220"/>
      <c r="N212" s="221"/>
      <c r="O212" s="221"/>
      <c r="P212" s="221"/>
      <c r="Q212" s="221"/>
      <c r="R212" s="221"/>
      <c r="S212" s="221"/>
      <c r="T212" s="222"/>
      <c r="U212" s="10"/>
      <c r="V212" s="10"/>
      <c r="W212" s="10"/>
      <c r="X212" s="10"/>
      <c r="Y212" s="10"/>
      <c r="Z212" s="10"/>
      <c r="AA212" s="10"/>
      <c r="AB212" s="10"/>
      <c r="AC212" s="10"/>
      <c r="AD212" s="10"/>
      <c r="AE212" s="10"/>
      <c r="AT212" s="223" t="s">
        <v>187</v>
      </c>
      <c r="AU212" s="223" t="s">
        <v>78</v>
      </c>
      <c r="AV212" s="10" t="s">
        <v>87</v>
      </c>
      <c r="AW212" s="10" t="s">
        <v>34</v>
      </c>
      <c r="AX212" s="10" t="s">
        <v>85</v>
      </c>
      <c r="AY212" s="223" t="s">
        <v>170</v>
      </c>
    </row>
    <row r="213" s="2" customFormat="1" ht="37.8" customHeight="1">
      <c r="A213" s="34"/>
      <c r="B213" s="35"/>
      <c r="C213" s="195" t="s">
        <v>348</v>
      </c>
      <c r="D213" s="195" t="s">
        <v>164</v>
      </c>
      <c r="E213" s="196" t="s">
        <v>339</v>
      </c>
      <c r="F213" s="197" t="s">
        <v>340</v>
      </c>
      <c r="G213" s="198" t="s">
        <v>167</v>
      </c>
      <c r="H213" s="199">
        <v>245</v>
      </c>
      <c r="I213" s="200"/>
      <c r="J213" s="201">
        <f>ROUND(I213*H213,2)</f>
        <v>0</v>
      </c>
      <c r="K213" s="197" t="s">
        <v>168</v>
      </c>
      <c r="L213" s="40"/>
      <c r="M213" s="202" t="s">
        <v>1</v>
      </c>
      <c r="N213" s="203" t="s">
        <v>43</v>
      </c>
      <c r="O213" s="87"/>
      <c r="P213" s="204">
        <f>O213*H213</f>
        <v>0</v>
      </c>
      <c r="Q213" s="204">
        <v>0</v>
      </c>
      <c r="R213" s="204">
        <f>Q213*H213</f>
        <v>0</v>
      </c>
      <c r="S213" s="204">
        <v>0</v>
      </c>
      <c r="T213" s="205">
        <f>S213*H213</f>
        <v>0</v>
      </c>
      <c r="U213" s="34"/>
      <c r="V213" s="34"/>
      <c r="W213" s="34"/>
      <c r="X213" s="34"/>
      <c r="Y213" s="34"/>
      <c r="Z213" s="34"/>
      <c r="AA213" s="34"/>
      <c r="AB213" s="34"/>
      <c r="AC213" s="34"/>
      <c r="AD213" s="34"/>
      <c r="AE213" s="34"/>
      <c r="AR213" s="206" t="s">
        <v>169</v>
      </c>
      <c r="AT213" s="206" t="s">
        <v>164</v>
      </c>
      <c r="AU213" s="206" t="s">
        <v>78</v>
      </c>
      <c r="AY213" s="13" t="s">
        <v>170</v>
      </c>
      <c r="BE213" s="207">
        <f>IF(N213="základní",J213,0)</f>
        <v>0</v>
      </c>
      <c r="BF213" s="207">
        <f>IF(N213="snížená",J213,0)</f>
        <v>0</v>
      </c>
      <c r="BG213" s="207">
        <f>IF(N213="zákl. přenesená",J213,0)</f>
        <v>0</v>
      </c>
      <c r="BH213" s="207">
        <f>IF(N213="sníž. přenesená",J213,0)</f>
        <v>0</v>
      </c>
      <c r="BI213" s="207">
        <f>IF(N213="nulová",J213,0)</f>
        <v>0</v>
      </c>
      <c r="BJ213" s="13" t="s">
        <v>85</v>
      </c>
      <c r="BK213" s="207">
        <f>ROUND(I213*H213,2)</f>
        <v>0</v>
      </c>
      <c r="BL213" s="13" t="s">
        <v>169</v>
      </c>
      <c r="BM213" s="206" t="s">
        <v>1214</v>
      </c>
    </row>
    <row r="214" s="2" customFormat="1">
      <c r="A214" s="34"/>
      <c r="B214" s="35"/>
      <c r="C214" s="36"/>
      <c r="D214" s="208" t="s">
        <v>172</v>
      </c>
      <c r="E214" s="36"/>
      <c r="F214" s="209" t="s">
        <v>342</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172</v>
      </c>
      <c r="AU214" s="13" t="s">
        <v>78</v>
      </c>
    </row>
    <row r="215" s="2" customFormat="1" ht="24.15" customHeight="1">
      <c r="A215" s="34"/>
      <c r="B215" s="35"/>
      <c r="C215" s="195" t="s">
        <v>354</v>
      </c>
      <c r="D215" s="195" t="s">
        <v>164</v>
      </c>
      <c r="E215" s="196" t="s">
        <v>335</v>
      </c>
      <c r="F215" s="197" t="s">
        <v>336</v>
      </c>
      <c r="G215" s="198" t="s">
        <v>167</v>
      </c>
      <c r="H215" s="199">
        <v>43</v>
      </c>
      <c r="I215" s="200"/>
      <c r="J215" s="201">
        <f>ROUND(I215*H215,2)</f>
        <v>0</v>
      </c>
      <c r="K215" s="197" t="s">
        <v>168</v>
      </c>
      <c r="L215" s="40"/>
      <c r="M215" s="202" t="s">
        <v>1</v>
      </c>
      <c r="N215" s="203" t="s">
        <v>43</v>
      </c>
      <c r="O215" s="87"/>
      <c r="P215" s="204">
        <f>O215*H215</f>
        <v>0</v>
      </c>
      <c r="Q215" s="204">
        <v>0</v>
      </c>
      <c r="R215" s="204">
        <f>Q215*H215</f>
        <v>0</v>
      </c>
      <c r="S215" s="204">
        <v>0</v>
      </c>
      <c r="T215" s="205">
        <f>S215*H215</f>
        <v>0</v>
      </c>
      <c r="U215" s="34"/>
      <c r="V215" s="34"/>
      <c r="W215" s="34"/>
      <c r="X215" s="34"/>
      <c r="Y215" s="34"/>
      <c r="Z215" s="34"/>
      <c r="AA215" s="34"/>
      <c r="AB215" s="34"/>
      <c r="AC215" s="34"/>
      <c r="AD215" s="34"/>
      <c r="AE215" s="34"/>
      <c r="AR215" s="206" t="s">
        <v>169</v>
      </c>
      <c r="AT215" s="206" t="s">
        <v>164</v>
      </c>
      <c r="AU215" s="206" t="s">
        <v>78</v>
      </c>
      <c r="AY215" s="13" t="s">
        <v>170</v>
      </c>
      <c r="BE215" s="207">
        <f>IF(N215="základní",J215,0)</f>
        <v>0</v>
      </c>
      <c r="BF215" s="207">
        <f>IF(N215="snížená",J215,0)</f>
        <v>0</v>
      </c>
      <c r="BG215" s="207">
        <f>IF(N215="zákl. přenesená",J215,0)</f>
        <v>0</v>
      </c>
      <c r="BH215" s="207">
        <f>IF(N215="sníž. přenesená",J215,0)</f>
        <v>0</v>
      </c>
      <c r="BI215" s="207">
        <f>IF(N215="nulová",J215,0)</f>
        <v>0</v>
      </c>
      <c r="BJ215" s="13" t="s">
        <v>85</v>
      </c>
      <c r="BK215" s="207">
        <f>ROUND(I215*H215,2)</f>
        <v>0</v>
      </c>
      <c r="BL215" s="13" t="s">
        <v>169</v>
      </c>
      <c r="BM215" s="206" t="s">
        <v>1215</v>
      </c>
    </row>
    <row r="216" s="2" customFormat="1">
      <c r="A216" s="34"/>
      <c r="B216" s="35"/>
      <c r="C216" s="36"/>
      <c r="D216" s="208" t="s">
        <v>181</v>
      </c>
      <c r="E216" s="36"/>
      <c r="F216" s="209" t="s">
        <v>333</v>
      </c>
      <c r="G216" s="36"/>
      <c r="H216" s="36"/>
      <c r="I216" s="210"/>
      <c r="J216" s="36"/>
      <c r="K216" s="36"/>
      <c r="L216" s="40"/>
      <c r="M216" s="211"/>
      <c r="N216" s="212"/>
      <c r="O216" s="87"/>
      <c r="P216" s="87"/>
      <c r="Q216" s="87"/>
      <c r="R216" s="87"/>
      <c r="S216" s="87"/>
      <c r="T216" s="88"/>
      <c r="U216" s="34"/>
      <c r="V216" s="34"/>
      <c r="W216" s="34"/>
      <c r="X216" s="34"/>
      <c r="Y216" s="34"/>
      <c r="Z216" s="34"/>
      <c r="AA216" s="34"/>
      <c r="AB216" s="34"/>
      <c r="AC216" s="34"/>
      <c r="AD216" s="34"/>
      <c r="AE216" s="34"/>
      <c r="AT216" s="13" t="s">
        <v>181</v>
      </c>
      <c r="AU216" s="13" t="s">
        <v>78</v>
      </c>
    </row>
    <row r="217" s="2" customFormat="1" ht="24.15" customHeight="1">
      <c r="A217" s="34"/>
      <c r="B217" s="35"/>
      <c r="C217" s="195" t="s">
        <v>359</v>
      </c>
      <c r="D217" s="195" t="s">
        <v>164</v>
      </c>
      <c r="E217" s="196" t="s">
        <v>330</v>
      </c>
      <c r="F217" s="197" t="s">
        <v>331</v>
      </c>
      <c r="G217" s="198" t="s">
        <v>167</v>
      </c>
      <c r="H217" s="199">
        <v>296</v>
      </c>
      <c r="I217" s="200"/>
      <c r="J217" s="201">
        <f>ROUND(I217*H217,2)</f>
        <v>0</v>
      </c>
      <c r="K217" s="197" t="s">
        <v>168</v>
      </c>
      <c r="L217" s="40"/>
      <c r="M217" s="202" t="s">
        <v>1</v>
      </c>
      <c r="N217" s="203" t="s">
        <v>43</v>
      </c>
      <c r="O217" s="87"/>
      <c r="P217" s="204">
        <f>O217*H217</f>
        <v>0</v>
      </c>
      <c r="Q217" s="204">
        <v>0</v>
      </c>
      <c r="R217" s="204">
        <f>Q217*H217</f>
        <v>0</v>
      </c>
      <c r="S217" s="204">
        <v>0</v>
      </c>
      <c r="T217" s="205">
        <f>S217*H217</f>
        <v>0</v>
      </c>
      <c r="U217" s="34"/>
      <c r="V217" s="34"/>
      <c r="W217" s="34"/>
      <c r="X217" s="34"/>
      <c r="Y217" s="34"/>
      <c r="Z217" s="34"/>
      <c r="AA217" s="34"/>
      <c r="AB217" s="34"/>
      <c r="AC217" s="34"/>
      <c r="AD217" s="34"/>
      <c r="AE217" s="34"/>
      <c r="AR217" s="206" t="s">
        <v>169</v>
      </c>
      <c r="AT217" s="206" t="s">
        <v>164</v>
      </c>
      <c r="AU217" s="206" t="s">
        <v>78</v>
      </c>
      <c r="AY217" s="13" t="s">
        <v>170</v>
      </c>
      <c r="BE217" s="207">
        <f>IF(N217="základní",J217,0)</f>
        <v>0</v>
      </c>
      <c r="BF217" s="207">
        <f>IF(N217="snížená",J217,0)</f>
        <v>0</v>
      </c>
      <c r="BG217" s="207">
        <f>IF(N217="zákl. přenesená",J217,0)</f>
        <v>0</v>
      </c>
      <c r="BH217" s="207">
        <f>IF(N217="sníž. přenesená",J217,0)</f>
        <v>0</v>
      </c>
      <c r="BI217" s="207">
        <f>IF(N217="nulová",J217,0)</f>
        <v>0</v>
      </c>
      <c r="BJ217" s="13" t="s">
        <v>85</v>
      </c>
      <c r="BK217" s="207">
        <f>ROUND(I217*H217,2)</f>
        <v>0</v>
      </c>
      <c r="BL217" s="13" t="s">
        <v>169</v>
      </c>
      <c r="BM217" s="206" t="s">
        <v>1216</v>
      </c>
    </row>
    <row r="218" s="2" customFormat="1">
      <c r="A218" s="34"/>
      <c r="B218" s="35"/>
      <c r="C218" s="36"/>
      <c r="D218" s="208" t="s">
        <v>181</v>
      </c>
      <c r="E218" s="36"/>
      <c r="F218" s="209" t="s">
        <v>333</v>
      </c>
      <c r="G218" s="36"/>
      <c r="H218" s="36"/>
      <c r="I218" s="210"/>
      <c r="J218" s="36"/>
      <c r="K218" s="36"/>
      <c r="L218" s="40"/>
      <c r="M218" s="211"/>
      <c r="N218" s="212"/>
      <c r="O218" s="87"/>
      <c r="P218" s="87"/>
      <c r="Q218" s="87"/>
      <c r="R218" s="87"/>
      <c r="S218" s="87"/>
      <c r="T218" s="88"/>
      <c r="U218" s="34"/>
      <c r="V218" s="34"/>
      <c r="W218" s="34"/>
      <c r="X218" s="34"/>
      <c r="Y218" s="34"/>
      <c r="Z218" s="34"/>
      <c r="AA218" s="34"/>
      <c r="AB218" s="34"/>
      <c r="AC218" s="34"/>
      <c r="AD218" s="34"/>
      <c r="AE218" s="34"/>
      <c r="AT218" s="13" t="s">
        <v>181</v>
      </c>
      <c r="AU218" s="13" t="s">
        <v>78</v>
      </c>
    </row>
    <row r="219" s="2" customFormat="1" ht="24.15" customHeight="1">
      <c r="A219" s="34"/>
      <c r="B219" s="35"/>
      <c r="C219" s="195" t="s">
        <v>364</v>
      </c>
      <c r="D219" s="195" t="s">
        <v>164</v>
      </c>
      <c r="E219" s="196" t="s">
        <v>344</v>
      </c>
      <c r="F219" s="197" t="s">
        <v>345</v>
      </c>
      <c r="G219" s="198" t="s">
        <v>214</v>
      </c>
      <c r="H219" s="199">
        <v>153.31</v>
      </c>
      <c r="I219" s="200"/>
      <c r="J219" s="201">
        <f>ROUND(I219*H219,2)</f>
        <v>0</v>
      </c>
      <c r="K219" s="197" t="s">
        <v>168</v>
      </c>
      <c r="L219" s="40"/>
      <c r="M219" s="202" t="s">
        <v>1</v>
      </c>
      <c r="N219" s="203" t="s">
        <v>43</v>
      </c>
      <c r="O219" s="87"/>
      <c r="P219" s="204">
        <f>O219*H219</f>
        <v>0</v>
      </c>
      <c r="Q219" s="204">
        <v>0</v>
      </c>
      <c r="R219" s="204">
        <f>Q219*H219</f>
        <v>0</v>
      </c>
      <c r="S219" s="204">
        <v>0</v>
      </c>
      <c r="T219" s="205">
        <f>S219*H219</f>
        <v>0</v>
      </c>
      <c r="U219" s="34"/>
      <c r="V219" s="34"/>
      <c r="W219" s="34"/>
      <c r="X219" s="34"/>
      <c r="Y219" s="34"/>
      <c r="Z219" s="34"/>
      <c r="AA219" s="34"/>
      <c r="AB219" s="34"/>
      <c r="AC219" s="34"/>
      <c r="AD219" s="34"/>
      <c r="AE219" s="34"/>
      <c r="AR219" s="206" t="s">
        <v>169</v>
      </c>
      <c r="AT219" s="206" t="s">
        <v>164</v>
      </c>
      <c r="AU219" s="206" t="s">
        <v>78</v>
      </c>
      <c r="AY219" s="13" t="s">
        <v>170</v>
      </c>
      <c r="BE219" s="207">
        <f>IF(N219="základní",J219,0)</f>
        <v>0</v>
      </c>
      <c r="BF219" s="207">
        <f>IF(N219="snížená",J219,0)</f>
        <v>0</v>
      </c>
      <c r="BG219" s="207">
        <f>IF(N219="zákl. přenesená",J219,0)</f>
        <v>0</v>
      </c>
      <c r="BH219" s="207">
        <f>IF(N219="sníž. přenesená",J219,0)</f>
        <v>0</v>
      </c>
      <c r="BI219" s="207">
        <f>IF(N219="nulová",J219,0)</f>
        <v>0</v>
      </c>
      <c r="BJ219" s="13" t="s">
        <v>85</v>
      </c>
      <c r="BK219" s="207">
        <f>ROUND(I219*H219,2)</f>
        <v>0</v>
      </c>
      <c r="BL219" s="13" t="s">
        <v>169</v>
      </c>
      <c r="BM219" s="206" t="s">
        <v>1217</v>
      </c>
    </row>
    <row r="220" s="2" customFormat="1">
      <c r="A220" s="34"/>
      <c r="B220" s="35"/>
      <c r="C220" s="36"/>
      <c r="D220" s="208" t="s">
        <v>172</v>
      </c>
      <c r="E220" s="36"/>
      <c r="F220" s="209" t="s">
        <v>347</v>
      </c>
      <c r="G220" s="36"/>
      <c r="H220" s="36"/>
      <c r="I220" s="210"/>
      <c r="J220" s="36"/>
      <c r="K220" s="36"/>
      <c r="L220" s="40"/>
      <c r="M220" s="211"/>
      <c r="N220" s="212"/>
      <c r="O220" s="87"/>
      <c r="P220" s="87"/>
      <c r="Q220" s="87"/>
      <c r="R220" s="87"/>
      <c r="S220" s="87"/>
      <c r="T220" s="88"/>
      <c r="U220" s="34"/>
      <c r="V220" s="34"/>
      <c r="W220" s="34"/>
      <c r="X220" s="34"/>
      <c r="Y220" s="34"/>
      <c r="Z220" s="34"/>
      <c r="AA220" s="34"/>
      <c r="AB220" s="34"/>
      <c r="AC220" s="34"/>
      <c r="AD220" s="34"/>
      <c r="AE220" s="34"/>
      <c r="AT220" s="13" t="s">
        <v>172</v>
      </c>
      <c r="AU220" s="13" t="s">
        <v>78</v>
      </c>
    </row>
    <row r="221" s="10" customFormat="1">
      <c r="A221" s="10"/>
      <c r="B221" s="213"/>
      <c r="C221" s="214"/>
      <c r="D221" s="208" t="s">
        <v>187</v>
      </c>
      <c r="E221" s="215" t="s">
        <v>1</v>
      </c>
      <c r="F221" s="216" t="s">
        <v>1218</v>
      </c>
      <c r="G221" s="214"/>
      <c r="H221" s="217">
        <v>153.31</v>
      </c>
      <c r="I221" s="218"/>
      <c r="J221" s="214"/>
      <c r="K221" s="214"/>
      <c r="L221" s="219"/>
      <c r="M221" s="220"/>
      <c r="N221" s="221"/>
      <c r="O221" s="221"/>
      <c r="P221" s="221"/>
      <c r="Q221" s="221"/>
      <c r="R221" s="221"/>
      <c r="S221" s="221"/>
      <c r="T221" s="222"/>
      <c r="U221" s="10"/>
      <c r="V221" s="10"/>
      <c r="W221" s="10"/>
      <c r="X221" s="10"/>
      <c r="Y221" s="10"/>
      <c r="Z221" s="10"/>
      <c r="AA221" s="10"/>
      <c r="AB221" s="10"/>
      <c r="AC221" s="10"/>
      <c r="AD221" s="10"/>
      <c r="AE221" s="10"/>
      <c r="AT221" s="223" t="s">
        <v>187</v>
      </c>
      <c r="AU221" s="223" t="s">
        <v>78</v>
      </c>
      <c r="AV221" s="10" t="s">
        <v>87</v>
      </c>
      <c r="AW221" s="10" t="s">
        <v>34</v>
      </c>
      <c r="AX221" s="10" t="s">
        <v>85</v>
      </c>
      <c r="AY221" s="223" t="s">
        <v>170</v>
      </c>
    </row>
    <row r="222" s="2" customFormat="1" ht="24.15" customHeight="1">
      <c r="A222" s="34"/>
      <c r="B222" s="35"/>
      <c r="C222" s="195" t="s">
        <v>368</v>
      </c>
      <c r="D222" s="195" t="s">
        <v>164</v>
      </c>
      <c r="E222" s="196" t="s">
        <v>349</v>
      </c>
      <c r="F222" s="197" t="s">
        <v>350</v>
      </c>
      <c r="G222" s="198" t="s">
        <v>351</v>
      </c>
      <c r="H222" s="199">
        <v>0.16800000000000001</v>
      </c>
      <c r="I222" s="200"/>
      <c r="J222" s="201">
        <f>ROUND(I222*H222,2)</f>
        <v>0</v>
      </c>
      <c r="K222" s="197" t="s">
        <v>168</v>
      </c>
      <c r="L222" s="40"/>
      <c r="M222" s="202" t="s">
        <v>1</v>
      </c>
      <c r="N222" s="203" t="s">
        <v>43</v>
      </c>
      <c r="O222" s="87"/>
      <c r="P222" s="204">
        <f>O222*H222</f>
        <v>0</v>
      </c>
      <c r="Q222" s="204">
        <v>0</v>
      </c>
      <c r="R222" s="204">
        <f>Q222*H222</f>
        <v>0</v>
      </c>
      <c r="S222" s="204">
        <v>0</v>
      </c>
      <c r="T222" s="205">
        <f>S222*H222</f>
        <v>0</v>
      </c>
      <c r="U222" s="34"/>
      <c r="V222" s="34"/>
      <c r="W222" s="34"/>
      <c r="X222" s="34"/>
      <c r="Y222" s="34"/>
      <c r="Z222" s="34"/>
      <c r="AA222" s="34"/>
      <c r="AB222" s="34"/>
      <c r="AC222" s="34"/>
      <c r="AD222" s="34"/>
      <c r="AE222" s="34"/>
      <c r="AR222" s="206" t="s">
        <v>169</v>
      </c>
      <c r="AT222" s="206" t="s">
        <v>164</v>
      </c>
      <c r="AU222" s="206" t="s">
        <v>78</v>
      </c>
      <c r="AY222" s="13" t="s">
        <v>170</v>
      </c>
      <c r="BE222" s="207">
        <f>IF(N222="základní",J222,0)</f>
        <v>0</v>
      </c>
      <c r="BF222" s="207">
        <f>IF(N222="snížená",J222,0)</f>
        <v>0</v>
      </c>
      <c r="BG222" s="207">
        <f>IF(N222="zákl. přenesená",J222,0)</f>
        <v>0</v>
      </c>
      <c r="BH222" s="207">
        <f>IF(N222="sníž. přenesená",J222,0)</f>
        <v>0</v>
      </c>
      <c r="BI222" s="207">
        <f>IF(N222="nulová",J222,0)</f>
        <v>0</v>
      </c>
      <c r="BJ222" s="13" t="s">
        <v>85</v>
      </c>
      <c r="BK222" s="207">
        <f>ROUND(I222*H222,2)</f>
        <v>0</v>
      </c>
      <c r="BL222" s="13" t="s">
        <v>169</v>
      </c>
      <c r="BM222" s="206" t="s">
        <v>1219</v>
      </c>
    </row>
    <row r="223" s="2" customFormat="1">
      <c r="A223" s="34"/>
      <c r="B223" s="35"/>
      <c r="C223" s="36"/>
      <c r="D223" s="208" t="s">
        <v>172</v>
      </c>
      <c r="E223" s="36"/>
      <c r="F223" s="209" t="s">
        <v>1220</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172</v>
      </c>
      <c r="AU223" s="13" t="s">
        <v>78</v>
      </c>
    </row>
    <row r="224" s="2" customFormat="1" ht="24.15" customHeight="1">
      <c r="A224" s="34"/>
      <c r="B224" s="35"/>
      <c r="C224" s="195" t="s">
        <v>847</v>
      </c>
      <c r="D224" s="195" t="s">
        <v>164</v>
      </c>
      <c r="E224" s="196" t="s">
        <v>840</v>
      </c>
      <c r="F224" s="197" t="s">
        <v>841</v>
      </c>
      <c r="G224" s="198" t="s">
        <v>351</v>
      </c>
      <c r="H224" s="199">
        <v>0.027</v>
      </c>
      <c r="I224" s="200"/>
      <c r="J224" s="201">
        <f>ROUND(I224*H224,2)</f>
        <v>0</v>
      </c>
      <c r="K224" s="197" t="s">
        <v>168</v>
      </c>
      <c r="L224" s="40"/>
      <c r="M224" s="202" t="s">
        <v>1</v>
      </c>
      <c r="N224" s="203" t="s">
        <v>43</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169</v>
      </c>
      <c r="AT224" s="206" t="s">
        <v>164</v>
      </c>
      <c r="AU224" s="206" t="s">
        <v>78</v>
      </c>
      <c r="AY224" s="13" t="s">
        <v>170</v>
      </c>
      <c r="BE224" s="207">
        <f>IF(N224="základní",J224,0)</f>
        <v>0</v>
      </c>
      <c r="BF224" s="207">
        <f>IF(N224="snížená",J224,0)</f>
        <v>0</v>
      </c>
      <c r="BG224" s="207">
        <f>IF(N224="zákl. přenesená",J224,0)</f>
        <v>0</v>
      </c>
      <c r="BH224" s="207">
        <f>IF(N224="sníž. přenesená",J224,0)</f>
        <v>0</v>
      </c>
      <c r="BI224" s="207">
        <f>IF(N224="nulová",J224,0)</f>
        <v>0</v>
      </c>
      <c r="BJ224" s="13" t="s">
        <v>85</v>
      </c>
      <c r="BK224" s="207">
        <f>ROUND(I224*H224,2)</f>
        <v>0</v>
      </c>
      <c r="BL224" s="13" t="s">
        <v>169</v>
      </c>
      <c r="BM224" s="206" t="s">
        <v>1221</v>
      </c>
    </row>
    <row r="225" s="2" customFormat="1">
      <c r="A225" s="34"/>
      <c r="B225" s="35"/>
      <c r="C225" s="36"/>
      <c r="D225" s="208" t="s">
        <v>181</v>
      </c>
      <c r="E225" s="36"/>
      <c r="F225" s="209" t="s">
        <v>843</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181</v>
      </c>
      <c r="AU225" s="13" t="s">
        <v>78</v>
      </c>
    </row>
    <row r="226" s="2" customFormat="1">
      <c r="A226" s="34"/>
      <c r="B226" s="35"/>
      <c r="C226" s="36"/>
      <c r="D226" s="208" t="s">
        <v>172</v>
      </c>
      <c r="E226" s="36"/>
      <c r="F226" s="209" t="s">
        <v>1222</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172</v>
      </c>
      <c r="AU226" s="13" t="s">
        <v>78</v>
      </c>
    </row>
    <row r="227" s="2" customFormat="1" ht="44.25" customHeight="1">
      <c r="A227" s="34"/>
      <c r="B227" s="35"/>
      <c r="C227" s="195" t="s">
        <v>372</v>
      </c>
      <c r="D227" s="195" t="s">
        <v>164</v>
      </c>
      <c r="E227" s="196" t="s">
        <v>355</v>
      </c>
      <c r="F227" s="197" t="s">
        <v>356</v>
      </c>
      <c r="G227" s="198" t="s">
        <v>214</v>
      </c>
      <c r="H227" s="199">
        <v>229</v>
      </c>
      <c r="I227" s="200"/>
      <c r="J227" s="201">
        <f>ROUND(I227*H227,2)</f>
        <v>0</v>
      </c>
      <c r="K227" s="197" t="s">
        <v>168</v>
      </c>
      <c r="L227" s="40"/>
      <c r="M227" s="202" t="s">
        <v>1</v>
      </c>
      <c r="N227" s="203" t="s">
        <v>43</v>
      </c>
      <c r="O227" s="87"/>
      <c r="P227" s="204">
        <f>O227*H227</f>
        <v>0</v>
      </c>
      <c r="Q227" s="204">
        <v>0</v>
      </c>
      <c r="R227" s="204">
        <f>Q227*H227</f>
        <v>0</v>
      </c>
      <c r="S227" s="204">
        <v>0</v>
      </c>
      <c r="T227" s="205">
        <f>S227*H227</f>
        <v>0</v>
      </c>
      <c r="U227" s="34"/>
      <c r="V227" s="34"/>
      <c r="W227" s="34"/>
      <c r="X227" s="34"/>
      <c r="Y227" s="34"/>
      <c r="Z227" s="34"/>
      <c r="AA227" s="34"/>
      <c r="AB227" s="34"/>
      <c r="AC227" s="34"/>
      <c r="AD227" s="34"/>
      <c r="AE227" s="34"/>
      <c r="AR227" s="206" t="s">
        <v>169</v>
      </c>
      <c r="AT227" s="206" t="s">
        <v>164</v>
      </c>
      <c r="AU227" s="206" t="s">
        <v>78</v>
      </c>
      <c r="AY227" s="13" t="s">
        <v>170</v>
      </c>
      <c r="BE227" s="207">
        <f>IF(N227="základní",J227,0)</f>
        <v>0</v>
      </c>
      <c r="BF227" s="207">
        <f>IF(N227="snížená",J227,0)</f>
        <v>0</v>
      </c>
      <c r="BG227" s="207">
        <f>IF(N227="zákl. přenesená",J227,0)</f>
        <v>0</v>
      </c>
      <c r="BH227" s="207">
        <f>IF(N227="sníž. přenesená",J227,0)</f>
        <v>0</v>
      </c>
      <c r="BI227" s="207">
        <f>IF(N227="nulová",J227,0)</f>
        <v>0</v>
      </c>
      <c r="BJ227" s="13" t="s">
        <v>85</v>
      </c>
      <c r="BK227" s="207">
        <f>ROUND(I227*H227,2)</f>
        <v>0</v>
      </c>
      <c r="BL227" s="13" t="s">
        <v>169</v>
      </c>
      <c r="BM227" s="206" t="s">
        <v>1223</v>
      </c>
    </row>
    <row r="228" s="2" customFormat="1">
      <c r="A228" s="34"/>
      <c r="B228" s="35"/>
      <c r="C228" s="36"/>
      <c r="D228" s="208" t="s">
        <v>172</v>
      </c>
      <c r="E228" s="36"/>
      <c r="F228" s="209" t="s">
        <v>358</v>
      </c>
      <c r="G228" s="36"/>
      <c r="H228" s="36"/>
      <c r="I228" s="210"/>
      <c r="J228" s="36"/>
      <c r="K228" s="36"/>
      <c r="L228" s="40"/>
      <c r="M228" s="211"/>
      <c r="N228" s="212"/>
      <c r="O228" s="87"/>
      <c r="P228" s="87"/>
      <c r="Q228" s="87"/>
      <c r="R228" s="87"/>
      <c r="S228" s="87"/>
      <c r="T228" s="88"/>
      <c r="U228" s="34"/>
      <c r="V228" s="34"/>
      <c r="W228" s="34"/>
      <c r="X228" s="34"/>
      <c r="Y228" s="34"/>
      <c r="Z228" s="34"/>
      <c r="AA228" s="34"/>
      <c r="AB228" s="34"/>
      <c r="AC228" s="34"/>
      <c r="AD228" s="34"/>
      <c r="AE228" s="34"/>
      <c r="AT228" s="13" t="s">
        <v>172</v>
      </c>
      <c r="AU228" s="13" t="s">
        <v>78</v>
      </c>
    </row>
    <row r="229" s="2" customFormat="1" ht="24.15" customHeight="1">
      <c r="A229" s="34"/>
      <c r="B229" s="35"/>
      <c r="C229" s="195" t="s">
        <v>377</v>
      </c>
      <c r="D229" s="195" t="s">
        <v>164</v>
      </c>
      <c r="E229" s="196" t="s">
        <v>360</v>
      </c>
      <c r="F229" s="197" t="s">
        <v>361</v>
      </c>
      <c r="G229" s="198" t="s">
        <v>214</v>
      </c>
      <c r="H229" s="199">
        <v>153.31</v>
      </c>
      <c r="I229" s="200"/>
      <c r="J229" s="201">
        <f>ROUND(I229*H229,2)</f>
        <v>0</v>
      </c>
      <c r="K229" s="197" t="s">
        <v>168</v>
      </c>
      <c r="L229" s="40"/>
      <c r="M229" s="202" t="s">
        <v>1</v>
      </c>
      <c r="N229" s="203" t="s">
        <v>43</v>
      </c>
      <c r="O229" s="87"/>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169</v>
      </c>
      <c r="AT229" s="206" t="s">
        <v>164</v>
      </c>
      <c r="AU229" s="206" t="s">
        <v>78</v>
      </c>
      <c r="AY229" s="13" t="s">
        <v>170</v>
      </c>
      <c r="BE229" s="207">
        <f>IF(N229="základní",J229,0)</f>
        <v>0</v>
      </c>
      <c r="BF229" s="207">
        <f>IF(N229="snížená",J229,0)</f>
        <v>0</v>
      </c>
      <c r="BG229" s="207">
        <f>IF(N229="zákl. přenesená",J229,0)</f>
        <v>0</v>
      </c>
      <c r="BH229" s="207">
        <f>IF(N229="sníž. přenesená",J229,0)</f>
        <v>0</v>
      </c>
      <c r="BI229" s="207">
        <f>IF(N229="nulová",J229,0)</f>
        <v>0</v>
      </c>
      <c r="BJ229" s="13" t="s">
        <v>85</v>
      </c>
      <c r="BK229" s="207">
        <f>ROUND(I229*H229,2)</f>
        <v>0</v>
      </c>
      <c r="BL229" s="13" t="s">
        <v>169</v>
      </c>
      <c r="BM229" s="206" t="s">
        <v>1224</v>
      </c>
    </row>
    <row r="230" s="2" customFormat="1">
      <c r="A230" s="34"/>
      <c r="B230" s="35"/>
      <c r="C230" s="36"/>
      <c r="D230" s="208" t="s">
        <v>172</v>
      </c>
      <c r="E230" s="36"/>
      <c r="F230" s="209" t="s">
        <v>363</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172</v>
      </c>
      <c r="AU230" s="13" t="s">
        <v>78</v>
      </c>
    </row>
    <row r="231" s="2" customFormat="1" ht="24.15" customHeight="1">
      <c r="A231" s="34"/>
      <c r="B231" s="35"/>
      <c r="C231" s="195" t="s">
        <v>381</v>
      </c>
      <c r="D231" s="195" t="s">
        <v>164</v>
      </c>
      <c r="E231" s="196" t="s">
        <v>365</v>
      </c>
      <c r="F231" s="197" t="s">
        <v>366</v>
      </c>
      <c r="G231" s="198" t="s">
        <v>214</v>
      </c>
      <c r="H231" s="199">
        <v>153.31</v>
      </c>
      <c r="I231" s="200"/>
      <c r="J231" s="201">
        <f>ROUND(I231*H231,2)</f>
        <v>0</v>
      </c>
      <c r="K231" s="197" t="s">
        <v>168</v>
      </c>
      <c r="L231" s="40"/>
      <c r="M231" s="202" t="s">
        <v>1</v>
      </c>
      <c r="N231" s="203" t="s">
        <v>43</v>
      </c>
      <c r="O231" s="87"/>
      <c r="P231" s="204">
        <f>O231*H231</f>
        <v>0</v>
      </c>
      <c r="Q231" s="204">
        <v>0</v>
      </c>
      <c r="R231" s="204">
        <f>Q231*H231</f>
        <v>0</v>
      </c>
      <c r="S231" s="204">
        <v>0</v>
      </c>
      <c r="T231" s="205">
        <f>S231*H231</f>
        <v>0</v>
      </c>
      <c r="U231" s="34"/>
      <c r="V231" s="34"/>
      <c r="W231" s="34"/>
      <c r="X231" s="34"/>
      <c r="Y231" s="34"/>
      <c r="Z231" s="34"/>
      <c r="AA231" s="34"/>
      <c r="AB231" s="34"/>
      <c r="AC231" s="34"/>
      <c r="AD231" s="34"/>
      <c r="AE231" s="34"/>
      <c r="AR231" s="206" t="s">
        <v>169</v>
      </c>
      <c r="AT231" s="206" t="s">
        <v>164</v>
      </c>
      <c r="AU231" s="206" t="s">
        <v>78</v>
      </c>
      <c r="AY231" s="13" t="s">
        <v>170</v>
      </c>
      <c r="BE231" s="207">
        <f>IF(N231="základní",J231,0)</f>
        <v>0</v>
      </c>
      <c r="BF231" s="207">
        <f>IF(N231="snížená",J231,0)</f>
        <v>0</v>
      </c>
      <c r="BG231" s="207">
        <f>IF(N231="zákl. přenesená",J231,0)</f>
        <v>0</v>
      </c>
      <c r="BH231" s="207">
        <f>IF(N231="sníž. přenesená",J231,0)</f>
        <v>0</v>
      </c>
      <c r="BI231" s="207">
        <f>IF(N231="nulová",J231,0)</f>
        <v>0</v>
      </c>
      <c r="BJ231" s="13" t="s">
        <v>85</v>
      </c>
      <c r="BK231" s="207">
        <f>ROUND(I231*H231,2)</f>
        <v>0</v>
      </c>
      <c r="BL231" s="13" t="s">
        <v>169</v>
      </c>
      <c r="BM231" s="206" t="s">
        <v>1225</v>
      </c>
    </row>
    <row r="232" s="2" customFormat="1">
      <c r="A232" s="34"/>
      <c r="B232" s="35"/>
      <c r="C232" s="36"/>
      <c r="D232" s="208" t="s">
        <v>172</v>
      </c>
      <c r="E232" s="36"/>
      <c r="F232" s="209" t="s">
        <v>363</v>
      </c>
      <c r="G232" s="36"/>
      <c r="H232" s="36"/>
      <c r="I232" s="210"/>
      <c r="J232" s="36"/>
      <c r="K232" s="36"/>
      <c r="L232" s="40"/>
      <c r="M232" s="211"/>
      <c r="N232" s="212"/>
      <c r="O232" s="87"/>
      <c r="P232" s="87"/>
      <c r="Q232" s="87"/>
      <c r="R232" s="87"/>
      <c r="S232" s="87"/>
      <c r="T232" s="88"/>
      <c r="U232" s="34"/>
      <c r="V232" s="34"/>
      <c r="W232" s="34"/>
      <c r="X232" s="34"/>
      <c r="Y232" s="34"/>
      <c r="Z232" s="34"/>
      <c r="AA232" s="34"/>
      <c r="AB232" s="34"/>
      <c r="AC232" s="34"/>
      <c r="AD232" s="34"/>
      <c r="AE232" s="34"/>
      <c r="AT232" s="13" t="s">
        <v>172</v>
      </c>
      <c r="AU232" s="13" t="s">
        <v>78</v>
      </c>
    </row>
    <row r="233" s="2" customFormat="1" ht="24.15" customHeight="1">
      <c r="A233" s="34"/>
      <c r="B233" s="35"/>
      <c r="C233" s="195" t="s">
        <v>386</v>
      </c>
      <c r="D233" s="195" t="s">
        <v>164</v>
      </c>
      <c r="E233" s="196" t="s">
        <v>369</v>
      </c>
      <c r="F233" s="197" t="s">
        <v>370</v>
      </c>
      <c r="G233" s="198" t="s">
        <v>325</v>
      </c>
      <c r="H233" s="199">
        <v>4</v>
      </c>
      <c r="I233" s="200"/>
      <c r="J233" s="201">
        <f>ROUND(I233*H233,2)</f>
        <v>0</v>
      </c>
      <c r="K233" s="197" t="s">
        <v>168</v>
      </c>
      <c r="L233" s="40"/>
      <c r="M233" s="202" t="s">
        <v>1</v>
      </c>
      <c r="N233" s="203" t="s">
        <v>43</v>
      </c>
      <c r="O233" s="87"/>
      <c r="P233" s="204">
        <f>O233*H233</f>
        <v>0</v>
      </c>
      <c r="Q233" s="204">
        <v>0</v>
      </c>
      <c r="R233" s="204">
        <f>Q233*H233</f>
        <v>0</v>
      </c>
      <c r="S233" s="204">
        <v>0</v>
      </c>
      <c r="T233" s="205">
        <f>S233*H233</f>
        <v>0</v>
      </c>
      <c r="U233" s="34"/>
      <c r="V233" s="34"/>
      <c r="W233" s="34"/>
      <c r="X233" s="34"/>
      <c r="Y233" s="34"/>
      <c r="Z233" s="34"/>
      <c r="AA233" s="34"/>
      <c r="AB233" s="34"/>
      <c r="AC233" s="34"/>
      <c r="AD233" s="34"/>
      <c r="AE233" s="34"/>
      <c r="AR233" s="206" t="s">
        <v>169</v>
      </c>
      <c r="AT233" s="206" t="s">
        <v>164</v>
      </c>
      <c r="AU233" s="206" t="s">
        <v>78</v>
      </c>
      <c r="AY233" s="13" t="s">
        <v>170</v>
      </c>
      <c r="BE233" s="207">
        <f>IF(N233="základní",J233,0)</f>
        <v>0</v>
      </c>
      <c r="BF233" s="207">
        <f>IF(N233="snížená",J233,0)</f>
        <v>0</v>
      </c>
      <c r="BG233" s="207">
        <f>IF(N233="zákl. přenesená",J233,0)</f>
        <v>0</v>
      </c>
      <c r="BH233" s="207">
        <f>IF(N233="sníž. přenesená",J233,0)</f>
        <v>0</v>
      </c>
      <c r="BI233" s="207">
        <f>IF(N233="nulová",J233,0)</f>
        <v>0</v>
      </c>
      <c r="BJ233" s="13" t="s">
        <v>85</v>
      </c>
      <c r="BK233" s="207">
        <f>ROUND(I233*H233,2)</f>
        <v>0</v>
      </c>
      <c r="BL233" s="13" t="s">
        <v>169</v>
      </c>
      <c r="BM233" s="206" t="s">
        <v>1226</v>
      </c>
    </row>
    <row r="234" s="2" customFormat="1">
      <c r="A234" s="34"/>
      <c r="B234" s="35"/>
      <c r="C234" s="36"/>
      <c r="D234" s="208" t="s">
        <v>172</v>
      </c>
      <c r="E234" s="36"/>
      <c r="F234" s="209" t="s">
        <v>1227</v>
      </c>
      <c r="G234" s="36"/>
      <c r="H234" s="36"/>
      <c r="I234" s="210"/>
      <c r="J234" s="36"/>
      <c r="K234" s="36"/>
      <c r="L234" s="40"/>
      <c r="M234" s="211"/>
      <c r="N234" s="212"/>
      <c r="O234" s="87"/>
      <c r="P234" s="87"/>
      <c r="Q234" s="87"/>
      <c r="R234" s="87"/>
      <c r="S234" s="87"/>
      <c r="T234" s="88"/>
      <c r="U234" s="34"/>
      <c r="V234" s="34"/>
      <c r="W234" s="34"/>
      <c r="X234" s="34"/>
      <c r="Y234" s="34"/>
      <c r="Z234" s="34"/>
      <c r="AA234" s="34"/>
      <c r="AB234" s="34"/>
      <c r="AC234" s="34"/>
      <c r="AD234" s="34"/>
      <c r="AE234" s="34"/>
      <c r="AT234" s="13" t="s">
        <v>172</v>
      </c>
      <c r="AU234" s="13" t="s">
        <v>78</v>
      </c>
    </row>
    <row r="235" s="10" customFormat="1">
      <c r="A235" s="10"/>
      <c r="B235" s="213"/>
      <c r="C235" s="214"/>
      <c r="D235" s="208" t="s">
        <v>187</v>
      </c>
      <c r="E235" s="215" t="s">
        <v>1</v>
      </c>
      <c r="F235" s="216" t="s">
        <v>1228</v>
      </c>
      <c r="G235" s="214"/>
      <c r="H235" s="217">
        <v>4</v>
      </c>
      <c r="I235" s="218"/>
      <c r="J235" s="214"/>
      <c r="K235" s="214"/>
      <c r="L235" s="219"/>
      <c r="M235" s="220"/>
      <c r="N235" s="221"/>
      <c r="O235" s="221"/>
      <c r="P235" s="221"/>
      <c r="Q235" s="221"/>
      <c r="R235" s="221"/>
      <c r="S235" s="221"/>
      <c r="T235" s="222"/>
      <c r="U235" s="10"/>
      <c r="V235" s="10"/>
      <c r="W235" s="10"/>
      <c r="X235" s="10"/>
      <c r="Y235" s="10"/>
      <c r="Z235" s="10"/>
      <c r="AA235" s="10"/>
      <c r="AB235" s="10"/>
      <c r="AC235" s="10"/>
      <c r="AD235" s="10"/>
      <c r="AE235" s="10"/>
      <c r="AT235" s="223" t="s">
        <v>187</v>
      </c>
      <c r="AU235" s="223" t="s">
        <v>78</v>
      </c>
      <c r="AV235" s="10" t="s">
        <v>87</v>
      </c>
      <c r="AW235" s="10" t="s">
        <v>34</v>
      </c>
      <c r="AX235" s="10" t="s">
        <v>85</v>
      </c>
      <c r="AY235" s="223" t="s">
        <v>170</v>
      </c>
    </row>
    <row r="236" s="2" customFormat="1" ht="16.5" customHeight="1">
      <c r="A236" s="34"/>
      <c r="B236" s="35"/>
      <c r="C236" s="195" t="s">
        <v>396</v>
      </c>
      <c r="D236" s="195" t="s">
        <v>164</v>
      </c>
      <c r="E236" s="196" t="s">
        <v>382</v>
      </c>
      <c r="F236" s="197" t="s">
        <v>383</v>
      </c>
      <c r="G236" s="198" t="s">
        <v>384</v>
      </c>
      <c r="H236" s="199">
        <v>6</v>
      </c>
      <c r="I236" s="200"/>
      <c r="J236" s="201">
        <f>ROUND(I236*H236,2)</f>
        <v>0</v>
      </c>
      <c r="K236" s="197" t="s">
        <v>168</v>
      </c>
      <c r="L236" s="40"/>
      <c r="M236" s="202" t="s">
        <v>1</v>
      </c>
      <c r="N236" s="203" t="s">
        <v>43</v>
      </c>
      <c r="O236" s="87"/>
      <c r="P236" s="204">
        <f>O236*H236</f>
        <v>0</v>
      </c>
      <c r="Q236" s="204">
        <v>0</v>
      </c>
      <c r="R236" s="204">
        <f>Q236*H236</f>
        <v>0</v>
      </c>
      <c r="S236" s="204">
        <v>0</v>
      </c>
      <c r="T236" s="205">
        <f>S236*H236</f>
        <v>0</v>
      </c>
      <c r="U236" s="34"/>
      <c r="V236" s="34"/>
      <c r="W236" s="34"/>
      <c r="X236" s="34"/>
      <c r="Y236" s="34"/>
      <c r="Z236" s="34"/>
      <c r="AA236" s="34"/>
      <c r="AB236" s="34"/>
      <c r="AC236" s="34"/>
      <c r="AD236" s="34"/>
      <c r="AE236" s="34"/>
      <c r="AR236" s="206" t="s">
        <v>169</v>
      </c>
      <c r="AT236" s="206" t="s">
        <v>164</v>
      </c>
      <c r="AU236" s="206" t="s">
        <v>78</v>
      </c>
      <c r="AY236" s="13" t="s">
        <v>170</v>
      </c>
      <c r="BE236" s="207">
        <f>IF(N236="základní",J236,0)</f>
        <v>0</v>
      </c>
      <c r="BF236" s="207">
        <f>IF(N236="snížená",J236,0)</f>
        <v>0</v>
      </c>
      <c r="BG236" s="207">
        <f>IF(N236="zákl. přenesená",J236,0)</f>
        <v>0</v>
      </c>
      <c r="BH236" s="207">
        <f>IF(N236="sníž. přenesená",J236,0)</f>
        <v>0</v>
      </c>
      <c r="BI236" s="207">
        <f>IF(N236="nulová",J236,0)</f>
        <v>0</v>
      </c>
      <c r="BJ236" s="13" t="s">
        <v>85</v>
      </c>
      <c r="BK236" s="207">
        <f>ROUND(I236*H236,2)</f>
        <v>0</v>
      </c>
      <c r="BL236" s="13" t="s">
        <v>169</v>
      </c>
      <c r="BM236" s="206" t="s">
        <v>1229</v>
      </c>
    </row>
    <row r="237" s="2" customFormat="1" ht="24.15" customHeight="1">
      <c r="A237" s="34"/>
      <c r="B237" s="35"/>
      <c r="C237" s="195" t="s">
        <v>401</v>
      </c>
      <c r="D237" s="195" t="s">
        <v>164</v>
      </c>
      <c r="E237" s="196" t="s">
        <v>387</v>
      </c>
      <c r="F237" s="197" t="s">
        <v>388</v>
      </c>
      <c r="G237" s="198" t="s">
        <v>389</v>
      </c>
      <c r="H237" s="199">
        <v>490</v>
      </c>
      <c r="I237" s="200"/>
      <c r="J237" s="201">
        <f>ROUND(I237*H237,2)</f>
        <v>0</v>
      </c>
      <c r="K237" s="197" t="s">
        <v>168</v>
      </c>
      <c r="L237" s="40"/>
      <c r="M237" s="202" t="s">
        <v>1</v>
      </c>
      <c r="N237" s="203" t="s">
        <v>43</v>
      </c>
      <c r="O237" s="87"/>
      <c r="P237" s="204">
        <f>O237*H237</f>
        <v>0</v>
      </c>
      <c r="Q237" s="204">
        <v>0</v>
      </c>
      <c r="R237" s="204">
        <f>Q237*H237</f>
        <v>0</v>
      </c>
      <c r="S237" s="204">
        <v>0</v>
      </c>
      <c r="T237" s="205">
        <f>S237*H237</f>
        <v>0</v>
      </c>
      <c r="U237" s="34"/>
      <c r="V237" s="34"/>
      <c r="W237" s="34"/>
      <c r="X237" s="34"/>
      <c r="Y237" s="34"/>
      <c r="Z237" s="34"/>
      <c r="AA237" s="34"/>
      <c r="AB237" s="34"/>
      <c r="AC237" s="34"/>
      <c r="AD237" s="34"/>
      <c r="AE237" s="34"/>
      <c r="AR237" s="206" t="s">
        <v>169</v>
      </c>
      <c r="AT237" s="206" t="s">
        <v>164</v>
      </c>
      <c r="AU237" s="206" t="s">
        <v>78</v>
      </c>
      <c r="AY237" s="13" t="s">
        <v>170</v>
      </c>
      <c r="BE237" s="207">
        <f>IF(N237="základní",J237,0)</f>
        <v>0</v>
      </c>
      <c r="BF237" s="207">
        <f>IF(N237="snížená",J237,0)</f>
        <v>0</v>
      </c>
      <c r="BG237" s="207">
        <f>IF(N237="zákl. přenesená",J237,0)</f>
        <v>0</v>
      </c>
      <c r="BH237" s="207">
        <f>IF(N237="sníž. přenesená",J237,0)</f>
        <v>0</v>
      </c>
      <c r="BI237" s="207">
        <f>IF(N237="nulová",J237,0)</f>
        <v>0</v>
      </c>
      <c r="BJ237" s="13" t="s">
        <v>85</v>
      </c>
      <c r="BK237" s="207">
        <f>ROUND(I237*H237,2)</f>
        <v>0</v>
      </c>
      <c r="BL237" s="13" t="s">
        <v>169</v>
      </c>
      <c r="BM237" s="206" t="s">
        <v>1230</v>
      </c>
    </row>
    <row r="238" s="2" customFormat="1" ht="16.5" customHeight="1">
      <c r="A238" s="34"/>
      <c r="B238" s="35"/>
      <c r="C238" s="195" t="s">
        <v>405</v>
      </c>
      <c r="D238" s="195" t="s">
        <v>164</v>
      </c>
      <c r="E238" s="196" t="s">
        <v>392</v>
      </c>
      <c r="F238" s="197" t="s">
        <v>393</v>
      </c>
      <c r="G238" s="198" t="s">
        <v>222</v>
      </c>
      <c r="H238" s="199">
        <v>24.5</v>
      </c>
      <c r="I238" s="200"/>
      <c r="J238" s="201">
        <f>ROUND(I238*H238,2)</f>
        <v>0</v>
      </c>
      <c r="K238" s="197" t="s">
        <v>168</v>
      </c>
      <c r="L238" s="40"/>
      <c r="M238" s="202" t="s">
        <v>1</v>
      </c>
      <c r="N238" s="203" t="s">
        <v>43</v>
      </c>
      <c r="O238" s="87"/>
      <c r="P238" s="204">
        <f>O238*H238</f>
        <v>0</v>
      </c>
      <c r="Q238" s="204">
        <v>0</v>
      </c>
      <c r="R238" s="204">
        <f>Q238*H238</f>
        <v>0</v>
      </c>
      <c r="S238" s="204">
        <v>0</v>
      </c>
      <c r="T238" s="205">
        <f>S238*H238</f>
        <v>0</v>
      </c>
      <c r="U238" s="34"/>
      <c r="V238" s="34"/>
      <c r="W238" s="34"/>
      <c r="X238" s="34"/>
      <c r="Y238" s="34"/>
      <c r="Z238" s="34"/>
      <c r="AA238" s="34"/>
      <c r="AB238" s="34"/>
      <c r="AC238" s="34"/>
      <c r="AD238" s="34"/>
      <c r="AE238" s="34"/>
      <c r="AR238" s="206" t="s">
        <v>169</v>
      </c>
      <c r="AT238" s="206" t="s">
        <v>164</v>
      </c>
      <c r="AU238" s="206" t="s">
        <v>78</v>
      </c>
      <c r="AY238" s="13" t="s">
        <v>170</v>
      </c>
      <c r="BE238" s="207">
        <f>IF(N238="základní",J238,0)</f>
        <v>0</v>
      </c>
      <c r="BF238" s="207">
        <f>IF(N238="snížená",J238,0)</f>
        <v>0</v>
      </c>
      <c r="BG238" s="207">
        <f>IF(N238="zákl. přenesená",J238,0)</f>
        <v>0</v>
      </c>
      <c r="BH238" s="207">
        <f>IF(N238="sníž. přenesená",J238,0)</f>
        <v>0</v>
      </c>
      <c r="BI238" s="207">
        <f>IF(N238="nulová",J238,0)</f>
        <v>0</v>
      </c>
      <c r="BJ238" s="13" t="s">
        <v>85</v>
      </c>
      <c r="BK238" s="207">
        <f>ROUND(I238*H238,2)</f>
        <v>0</v>
      </c>
      <c r="BL238" s="13" t="s">
        <v>169</v>
      </c>
      <c r="BM238" s="206" t="s">
        <v>1231</v>
      </c>
    </row>
    <row r="239" s="2" customFormat="1" ht="24.15" customHeight="1">
      <c r="A239" s="34"/>
      <c r="B239" s="35"/>
      <c r="C239" s="235" t="s">
        <v>410</v>
      </c>
      <c r="D239" s="235" t="s">
        <v>397</v>
      </c>
      <c r="E239" s="236" t="s">
        <v>398</v>
      </c>
      <c r="F239" s="237" t="s">
        <v>399</v>
      </c>
      <c r="G239" s="238" t="s">
        <v>167</v>
      </c>
      <c r="H239" s="239">
        <v>169</v>
      </c>
      <c r="I239" s="240"/>
      <c r="J239" s="241">
        <f>ROUND(I239*H239,2)</f>
        <v>0</v>
      </c>
      <c r="K239" s="237" t="s">
        <v>168</v>
      </c>
      <c r="L239" s="242"/>
      <c r="M239" s="243" t="s">
        <v>1</v>
      </c>
      <c r="N239" s="244" t="s">
        <v>43</v>
      </c>
      <c r="O239" s="87"/>
      <c r="P239" s="204">
        <f>O239*H239</f>
        <v>0</v>
      </c>
      <c r="Q239" s="204">
        <v>0.32700000000000001</v>
      </c>
      <c r="R239" s="204">
        <f>Q239*H239</f>
        <v>55.263000000000005</v>
      </c>
      <c r="S239" s="204">
        <v>0</v>
      </c>
      <c r="T239" s="205">
        <f>S239*H239</f>
        <v>0</v>
      </c>
      <c r="U239" s="34"/>
      <c r="V239" s="34"/>
      <c r="W239" s="34"/>
      <c r="X239" s="34"/>
      <c r="Y239" s="34"/>
      <c r="Z239" s="34"/>
      <c r="AA239" s="34"/>
      <c r="AB239" s="34"/>
      <c r="AC239" s="34"/>
      <c r="AD239" s="34"/>
      <c r="AE239" s="34"/>
      <c r="AR239" s="206" t="s">
        <v>259</v>
      </c>
      <c r="AT239" s="206" t="s">
        <v>397</v>
      </c>
      <c r="AU239" s="206" t="s">
        <v>78</v>
      </c>
      <c r="AY239" s="13" t="s">
        <v>170</v>
      </c>
      <c r="BE239" s="207">
        <f>IF(N239="základní",J239,0)</f>
        <v>0</v>
      </c>
      <c r="BF239" s="207">
        <f>IF(N239="snížená",J239,0)</f>
        <v>0</v>
      </c>
      <c r="BG239" s="207">
        <f>IF(N239="zákl. přenesená",J239,0)</f>
        <v>0</v>
      </c>
      <c r="BH239" s="207">
        <f>IF(N239="sníž. přenesená",J239,0)</f>
        <v>0</v>
      </c>
      <c r="BI239" s="207">
        <f>IF(N239="nulová",J239,0)</f>
        <v>0</v>
      </c>
      <c r="BJ239" s="13" t="s">
        <v>85</v>
      </c>
      <c r="BK239" s="207">
        <f>ROUND(I239*H239,2)</f>
        <v>0</v>
      </c>
      <c r="BL239" s="13" t="s">
        <v>259</v>
      </c>
      <c r="BM239" s="206" t="s">
        <v>1232</v>
      </c>
    </row>
    <row r="240" s="2" customFormat="1" ht="16.5" customHeight="1">
      <c r="A240" s="34"/>
      <c r="B240" s="35"/>
      <c r="C240" s="235" t="s">
        <v>415</v>
      </c>
      <c r="D240" s="235" t="s">
        <v>397</v>
      </c>
      <c r="E240" s="236" t="s">
        <v>411</v>
      </c>
      <c r="F240" s="237" t="s">
        <v>412</v>
      </c>
      <c r="G240" s="238" t="s">
        <v>258</v>
      </c>
      <c r="H240" s="239">
        <v>515.86199999999997</v>
      </c>
      <c r="I240" s="240"/>
      <c r="J240" s="241">
        <f>ROUND(I240*H240,2)</f>
        <v>0</v>
      </c>
      <c r="K240" s="237" t="s">
        <v>168</v>
      </c>
      <c r="L240" s="242"/>
      <c r="M240" s="243" t="s">
        <v>1</v>
      </c>
      <c r="N240" s="244" t="s">
        <v>43</v>
      </c>
      <c r="O240" s="87"/>
      <c r="P240" s="204">
        <f>O240*H240</f>
        <v>0</v>
      </c>
      <c r="Q240" s="204">
        <v>1</v>
      </c>
      <c r="R240" s="204">
        <f>Q240*H240</f>
        <v>515.86199999999997</v>
      </c>
      <c r="S240" s="204">
        <v>0</v>
      </c>
      <c r="T240" s="205">
        <f>S240*H240</f>
        <v>0</v>
      </c>
      <c r="U240" s="34"/>
      <c r="V240" s="34"/>
      <c r="W240" s="34"/>
      <c r="X240" s="34"/>
      <c r="Y240" s="34"/>
      <c r="Z240" s="34"/>
      <c r="AA240" s="34"/>
      <c r="AB240" s="34"/>
      <c r="AC240" s="34"/>
      <c r="AD240" s="34"/>
      <c r="AE240" s="34"/>
      <c r="AR240" s="206" t="s">
        <v>259</v>
      </c>
      <c r="AT240" s="206" t="s">
        <v>397</v>
      </c>
      <c r="AU240" s="206" t="s">
        <v>78</v>
      </c>
      <c r="AY240" s="13" t="s">
        <v>170</v>
      </c>
      <c r="BE240" s="207">
        <f>IF(N240="základní",J240,0)</f>
        <v>0</v>
      </c>
      <c r="BF240" s="207">
        <f>IF(N240="snížená",J240,0)</f>
        <v>0</v>
      </c>
      <c r="BG240" s="207">
        <f>IF(N240="zákl. přenesená",J240,0)</f>
        <v>0</v>
      </c>
      <c r="BH240" s="207">
        <f>IF(N240="sníž. přenesená",J240,0)</f>
        <v>0</v>
      </c>
      <c r="BI240" s="207">
        <f>IF(N240="nulová",J240,0)</f>
        <v>0</v>
      </c>
      <c r="BJ240" s="13" t="s">
        <v>85</v>
      </c>
      <c r="BK240" s="207">
        <f>ROUND(I240*H240,2)</f>
        <v>0</v>
      </c>
      <c r="BL240" s="13" t="s">
        <v>259</v>
      </c>
      <c r="BM240" s="206" t="s">
        <v>1233</v>
      </c>
    </row>
    <row r="241" s="2" customFormat="1" ht="16.5" customHeight="1">
      <c r="A241" s="34"/>
      <c r="B241" s="35"/>
      <c r="C241" s="235" t="s">
        <v>419</v>
      </c>
      <c r="D241" s="235" t="s">
        <v>397</v>
      </c>
      <c r="E241" s="236" t="s">
        <v>406</v>
      </c>
      <c r="F241" s="237" t="s">
        <v>407</v>
      </c>
      <c r="G241" s="238" t="s">
        <v>258</v>
      </c>
      <c r="H241" s="239">
        <v>44.100000000000001</v>
      </c>
      <c r="I241" s="240"/>
      <c r="J241" s="241">
        <f>ROUND(I241*H241,2)</f>
        <v>0</v>
      </c>
      <c r="K241" s="237" t="s">
        <v>168</v>
      </c>
      <c r="L241" s="242"/>
      <c r="M241" s="243" t="s">
        <v>1</v>
      </c>
      <c r="N241" s="244" t="s">
        <v>43</v>
      </c>
      <c r="O241" s="87"/>
      <c r="P241" s="204">
        <f>O241*H241</f>
        <v>0</v>
      </c>
      <c r="Q241" s="204">
        <v>1</v>
      </c>
      <c r="R241" s="204">
        <f>Q241*H241</f>
        <v>44.100000000000001</v>
      </c>
      <c r="S241" s="204">
        <v>0</v>
      </c>
      <c r="T241" s="205">
        <f>S241*H241</f>
        <v>0</v>
      </c>
      <c r="U241" s="34"/>
      <c r="V241" s="34"/>
      <c r="W241" s="34"/>
      <c r="X241" s="34"/>
      <c r="Y241" s="34"/>
      <c r="Z241" s="34"/>
      <c r="AA241" s="34"/>
      <c r="AB241" s="34"/>
      <c r="AC241" s="34"/>
      <c r="AD241" s="34"/>
      <c r="AE241" s="34"/>
      <c r="AR241" s="206" t="s">
        <v>259</v>
      </c>
      <c r="AT241" s="206" t="s">
        <v>397</v>
      </c>
      <c r="AU241" s="206" t="s">
        <v>78</v>
      </c>
      <c r="AY241" s="13" t="s">
        <v>170</v>
      </c>
      <c r="BE241" s="207">
        <f>IF(N241="základní",J241,0)</f>
        <v>0</v>
      </c>
      <c r="BF241" s="207">
        <f>IF(N241="snížená",J241,0)</f>
        <v>0</v>
      </c>
      <c r="BG241" s="207">
        <f>IF(N241="zákl. přenesená",J241,0)</f>
        <v>0</v>
      </c>
      <c r="BH241" s="207">
        <f>IF(N241="sníž. přenesená",J241,0)</f>
        <v>0</v>
      </c>
      <c r="BI241" s="207">
        <f>IF(N241="nulová",J241,0)</f>
        <v>0</v>
      </c>
      <c r="BJ241" s="13" t="s">
        <v>85</v>
      </c>
      <c r="BK241" s="207">
        <f>ROUND(I241*H241,2)</f>
        <v>0</v>
      </c>
      <c r="BL241" s="13" t="s">
        <v>259</v>
      </c>
      <c r="BM241" s="206" t="s">
        <v>1234</v>
      </c>
    </row>
    <row r="242" s="2" customFormat="1" ht="24.15" customHeight="1">
      <c r="A242" s="34"/>
      <c r="B242" s="35"/>
      <c r="C242" s="235" t="s">
        <v>423</v>
      </c>
      <c r="D242" s="235" t="s">
        <v>397</v>
      </c>
      <c r="E242" s="236" t="s">
        <v>424</v>
      </c>
      <c r="F242" s="237" t="s">
        <v>425</v>
      </c>
      <c r="G242" s="238" t="s">
        <v>167</v>
      </c>
      <c r="H242" s="239">
        <v>6</v>
      </c>
      <c r="I242" s="240"/>
      <c r="J242" s="241">
        <f>ROUND(I242*H242,2)</f>
        <v>0</v>
      </c>
      <c r="K242" s="237" t="s">
        <v>168</v>
      </c>
      <c r="L242" s="242"/>
      <c r="M242" s="243" t="s">
        <v>1</v>
      </c>
      <c r="N242" s="244" t="s">
        <v>43</v>
      </c>
      <c r="O242" s="87"/>
      <c r="P242" s="204">
        <f>O242*H242</f>
        <v>0</v>
      </c>
      <c r="Q242" s="204">
        <v>0.032770000000000001</v>
      </c>
      <c r="R242" s="204">
        <f>Q242*H242</f>
        <v>0.19662000000000002</v>
      </c>
      <c r="S242" s="204">
        <v>0</v>
      </c>
      <c r="T242" s="205">
        <f>S242*H242</f>
        <v>0</v>
      </c>
      <c r="U242" s="34"/>
      <c r="V242" s="34"/>
      <c r="W242" s="34"/>
      <c r="X242" s="34"/>
      <c r="Y242" s="34"/>
      <c r="Z242" s="34"/>
      <c r="AA242" s="34"/>
      <c r="AB242" s="34"/>
      <c r="AC242" s="34"/>
      <c r="AD242" s="34"/>
      <c r="AE242" s="34"/>
      <c r="AR242" s="206" t="s">
        <v>259</v>
      </c>
      <c r="AT242" s="206" t="s">
        <v>397</v>
      </c>
      <c r="AU242" s="206" t="s">
        <v>78</v>
      </c>
      <c r="AY242" s="13" t="s">
        <v>170</v>
      </c>
      <c r="BE242" s="207">
        <f>IF(N242="základní",J242,0)</f>
        <v>0</v>
      </c>
      <c r="BF242" s="207">
        <f>IF(N242="snížená",J242,0)</f>
        <v>0</v>
      </c>
      <c r="BG242" s="207">
        <f>IF(N242="zákl. přenesená",J242,0)</f>
        <v>0</v>
      </c>
      <c r="BH242" s="207">
        <f>IF(N242="sníž. přenesená",J242,0)</f>
        <v>0</v>
      </c>
      <c r="BI242" s="207">
        <f>IF(N242="nulová",J242,0)</f>
        <v>0</v>
      </c>
      <c r="BJ242" s="13" t="s">
        <v>85</v>
      </c>
      <c r="BK242" s="207">
        <f>ROUND(I242*H242,2)</f>
        <v>0</v>
      </c>
      <c r="BL242" s="13" t="s">
        <v>259</v>
      </c>
      <c r="BM242" s="206" t="s">
        <v>1235</v>
      </c>
    </row>
    <row r="243" s="2" customFormat="1" ht="16.5" customHeight="1">
      <c r="A243" s="34"/>
      <c r="B243" s="35"/>
      <c r="C243" s="235" t="s">
        <v>427</v>
      </c>
      <c r="D243" s="235" t="s">
        <v>397</v>
      </c>
      <c r="E243" s="236" t="s">
        <v>444</v>
      </c>
      <c r="F243" s="237" t="s">
        <v>445</v>
      </c>
      <c r="G243" s="238" t="s">
        <v>167</v>
      </c>
      <c r="H243" s="239">
        <v>1</v>
      </c>
      <c r="I243" s="240"/>
      <c r="J243" s="241">
        <f>ROUND(I243*H243,2)</f>
        <v>0</v>
      </c>
      <c r="K243" s="237" t="s">
        <v>168</v>
      </c>
      <c r="L243" s="242"/>
      <c r="M243" s="243" t="s">
        <v>1</v>
      </c>
      <c r="N243" s="244" t="s">
        <v>43</v>
      </c>
      <c r="O243" s="87"/>
      <c r="P243" s="204">
        <f>O243*H243</f>
        <v>0</v>
      </c>
      <c r="Q243" s="204">
        <v>0.0016100000000000001</v>
      </c>
      <c r="R243" s="204">
        <f>Q243*H243</f>
        <v>0.0016100000000000001</v>
      </c>
      <c r="S243" s="204">
        <v>0</v>
      </c>
      <c r="T243" s="205">
        <f>S243*H243</f>
        <v>0</v>
      </c>
      <c r="U243" s="34"/>
      <c r="V243" s="34"/>
      <c r="W243" s="34"/>
      <c r="X243" s="34"/>
      <c r="Y243" s="34"/>
      <c r="Z243" s="34"/>
      <c r="AA243" s="34"/>
      <c r="AB243" s="34"/>
      <c r="AC243" s="34"/>
      <c r="AD243" s="34"/>
      <c r="AE243" s="34"/>
      <c r="AR243" s="206" t="s">
        <v>259</v>
      </c>
      <c r="AT243" s="206" t="s">
        <v>397</v>
      </c>
      <c r="AU243" s="206" t="s">
        <v>78</v>
      </c>
      <c r="AY243" s="13" t="s">
        <v>170</v>
      </c>
      <c r="BE243" s="207">
        <f>IF(N243="základní",J243,0)</f>
        <v>0</v>
      </c>
      <c r="BF243" s="207">
        <f>IF(N243="snížená",J243,0)</f>
        <v>0</v>
      </c>
      <c r="BG243" s="207">
        <f>IF(N243="zákl. přenesená",J243,0)</f>
        <v>0</v>
      </c>
      <c r="BH243" s="207">
        <f>IF(N243="sníž. přenesená",J243,0)</f>
        <v>0</v>
      </c>
      <c r="BI243" s="207">
        <f>IF(N243="nulová",J243,0)</f>
        <v>0</v>
      </c>
      <c r="BJ243" s="13" t="s">
        <v>85</v>
      </c>
      <c r="BK243" s="207">
        <f>ROUND(I243*H243,2)</f>
        <v>0</v>
      </c>
      <c r="BL243" s="13" t="s">
        <v>259</v>
      </c>
      <c r="BM243" s="206" t="s">
        <v>1236</v>
      </c>
    </row>
    <row r="244" s="2" customFormat="1">
      <c r="A244" s="34"/>
      <c r="B244" s="35"/>
      <c r="C244" s="36"/>
      <c r="D244" s="208" t="s">
        <v>172</v>
      </c>
      <c r="E244" s="36"/>
      <c r="F244" s="209" t="s">
        <v>1210</v>
      </c>
      <c r="G244" s="36"/>
      <c r="H244" s="36"/>
      <c r="I244" s="210"/>
      <c r="J244" s="36"/>
      <c r="K244" s="36"/>
      <c r="L244" s="40"/>
      <c r="M244" s="211"/>
      <c r="N244" s="212"/>
      <c r="O244" s="87"/>
      <c r="P244" s="87"/>
      <c r="Q244" s="87"/>
      <c r="R244" s="87"/>
      <c r="S244" s="87"/>
      <c r="T244" s="88"/>
      <c r="U244" s="34"/>
      <c r="V244" s="34"/>
      <c r="W244" s="34"/>
      <c r="X244" s="34"/>
      <c r="Y244" s="34"/>
      <c r="Z244" s="34"/>
      <c r="AA244" s="34"/>
      <c r="AB244" s="34"/>
      <c r="AC244" s="34"/>
      <c r="AD244" s="34"/>
      <c r="AE244" s="34"/>
      <c r="AT244" s="13" t="s">
        <v>172</v>
      </c>
      <c r="AU244" s="13" t="s">
        <v>78</v>
      </c>
    </row>
    <row r="245" s="2" customFormat="1" ht="16.5" customHeight="1">
      <c r="A245" s="34"/>
      <c r="B245" s="35"/>
      <c r="C245" s="235" t="s">
        <v>432</v>
      </c>
      <c r="D245" s="235" t="s">
        <v>397</v>
      </c>
      <c r="E245" s="236" t="s">
        <v>449</v>
      </c>
      <c r="F245" s="237" t="s">
        <v>450</v>
      </c>
      <c r="G245" s="238" t="s">
        <v>167</v>
      </c>
      <c r="H245" s="239">
        <v>1</v>
      </c>
      <c r="I245" s="240"/>
      <c r="J245" s="241">
        <f>ROUND(I245*H245,2)</f>
        <v>0</v>
      </c>
      <c r="K245" s="237" t="s">
        <v>168</v>
      </c>
      <c r="L245" s="242"/>
      <c r="M245" s="243" t="s">
        <v>1</v>
      </c>
      <c r="N245" s="244" t="s">
        <v>43</v>
      </c>
      <c r="O245" s="87"/>
      <c r="P245" s="204">
        <f>O245*H245</f>
        <v>0</v>
      </c>
      <c r="Q245" s="204">
        <v>0.00164</v>
      </c>
      <c r="R245" s="204">
        <f>Q245*H245</f>
        <v>0.00164</v>
      </c>
      <c r="S245" s="204">
        <v>0</v>
      </c>
      <c r="T245" s="205">
        <f>S245*H245</f>
        <v>0</v>
      </c>
      <c r="U245" s="34"/>
      <c r="V245" s="34"/>
      <c r="W245" s="34"/>
      <c r="X245" s="34"/>
      <c r="Y245" s="34"/>
      <c r="Z245" s="34"/>
      <c r="AA245" s="34"/>
      <c r="AB245" s="34"/>
      <c r="AC245" s="34"/>
      <c r="AD245" s="34"/>
      <c r="AE245" s="34"/>
      <c r="AR245" s="206" t="s">
        <v>435</v>
      </c>
      <c r="AT245" s="206" t="s">
        <v>397</v>
      </c>
      <c r="AU245" s="206" t="s">
        <v>78</v>
      </c>
      <c r="AY245" s="13" t="s">
        <v>170</v>
      </c>
      <c r="BE245" s="207">
        <f>IF(N245="základní",J245,0)</f>
        <v>0</v>
      </c>
      <c r="BF245" s="207">
        <f>IF(N245="snížená",J245,0)</f>
        <v>0</v>
      </c>
      <c r="BG245" s="207">
        <f>IF(N245="zákl. přenesená",J245,0)</f>
        <v>0</v>
      </c>
      <c r="BH245" s="207">
        <f>IF(N245="sníž. přenesená",J245,0)</f>
        <v>0</v>
      </c>
      <c r="BI245" s="207">
        <f>IF(N245="nulová",J245,0)</f>
        <v>0</v>
      </c>
      <c r="BJ245" s="13" t="s">
        <v>85</v>
      </c>
      <c r="BK245" s="207">
        <f>ROUND(I245*H245,2)</f>
        <v>0</v>
      </c>
      <c r="BL245" s="13" t="s">
        <v>435</v>
      </c>
      <c r="BM245" s="206" t="s">
        <v>1237</v>
      </c>
    </row>
    <row r="246" s="2" customFormat="1">
      <c r="A246" s="34"/>
      <c r="B246" s="35"/>
      <c r="C246" s="36"/>
      <c r="D246" s="208" t="s">
        <v>172</v>
      </c>
      <c r="E246" s="36"/>
      <c r="F246" s="209" t="s">
        <v>1210</v>
      </c>
      <c r="G246" s="36"/>
      <c r="H246" s="36"/>
      <c r="I246" s="210"/>
      <c r="J246" s="36"/>
      <c r="K246" s="36"/>
      <c r="L246" s="40"/>
      <c r="M246" s="211"/>
      <c r="N246" s="212"/>
      <c r="O246" s="87"/>
      <c r="P246" s="87"/>
      <c r="Q246" s="87"/>
      <c r="R246" s="87"/>
      <c r="S246" s="87"/>
      <c r="T246" s="88"/>
      <c r="U246" s="34"/>
      <c r="V246" s="34"/>
      <c r="W246" s="34"/>
      <c r="X246" s="34"/>
      <c r="Y246" s="34"/>
      <c r="Z246" s="34"/>
      <c r="AA246" s="34"/>
      <c r="AB246" s="34"/>
      <c r="AC246" s="34"/>
      <c r="AD246" s="34"/>
      <c r="AE246" s="34"/>
      <c r="AT246" s="13" t="s">
        <v>172</v>
      </c>
      <c r="AU246" s="13" t="s">
        <v>78</v>
      </c>
    </row>
    <row r="247" s="2" customFormat="1" ht="16.5" customHeight="1">
      <c r="A247" s="34"/>
      <c r="B247" s="35"/>
      <c r="C247" s="235" t="s">
        <v>438</v>
      </c>
      <c r="D247" s="235" t="s">
        <v>397</v>
      </c>
      <c r="E247" s="236" t="s">
        <v>463</v>
      </c>
      <c r="F247" s="237" t="s">
        <v>464</v>
      </c>
      <c r="G247" s="238" t="s">
        <v>167</v>
      </c>
      <c r="H247" s="239">
        <v>1</v>
      </c>
      <c r="I247" s="240"/>
      <c r="J247" s="241">
        <f>ROUND(I247*H247,2)</f>
        <v>0</v>
      </c>
      <c r="K247" s="237" t="s">
        <v>168</v>
      </c>
      <c r="L247" s="242"/>
      <c r="M247" s="243" t="s">
        <v>1</v>
      </c>
      <c r="N247" s="244" t="s">
        <v>43</v>
      </c>
      <c r="O247" s="87"/>
      <c r="P247" s="204">
        <f>O247*H247</f>
        <v>0</v>
      </c>
      <c r="Q247" s="204">
        <v>0.00173</v>
      </c>
      <c r="R247" s="204">
        <f>Q247*H247</f>
        <v>0.00173</v>
      </c>
      <c r="S247" s="204">
        <v>0</v>
      </c>
      <c r="T247" s="205">
        <f>S247*H247</f>
        <v>0</v>
      </c>
      <c r="U247" s="34"/>
      <c r="V247" s="34"/>
      <c r="W247" s="34"/>
      <c r="X247" s="34"/>
      <c r="Y247" s="34"/>
      <c r="Z247" s="34"/>
      <c r="AA247" s="34"/>
      <c r="AB247" s="34"/>
      <c r="AC247" s="34"/>
      <c r="AD247" s="34"/>
      <c r="AE247" s="34"/>
      <c r="AR247" s="206" t="s">
        <v>259</v>
      </c>
      <c r="AT247" s="206" t="s">
        <v>397</v>
      </c>
      <c r="AU247" s="206" t="s">
        <v>78</v>
      </c>
      <c r="AY247" s="13" t="s">
        <v>170</v>
      </c>
      <c r="BE247" s="207">
        <f>IF(N247="základní",J247,0)</f>
        <v>0</v>
      </c>
      <c r="BF247" s="207">
        <f>IF(N247="snížená",J247,0)</f>
        <v>0</v>
      </c>
      <c r="BG247" s="207">
        <f>IF(N247="zákl. přenesená",J247,0)</f>
        <v>0</v>
      </c>
      <c r="BH247" s="207">
        <f>IF(N247="sníž. přenesená",J247,0)</f>
        <v>0</v>
      </c>
      <c r="BI247" s="207">
        <f>IF(N247="nulová",J247,0)</f>
        <v>0</v>
      </c>
      <c r="BJ247" s="13" t="s">
        <v>85</v>
      </c>
      <c r="BK247" s="207">
        <f>ROUND(I247*H247,2)</f>
        <v>0</v>
      </c>
      <c r="BL247" s="13" t="s">
        <v>259</v>
      </c>
      <c r="BM247" s="206" t="s">
        <v>1238</v>
      </c>
    </row>
    <row r="248" s="2" customFormat="1">
      <c r="A248" s="34"/>
      <c r="B248" s="35"/>
      <c r="C248" s="36"/>
      <c r="D248" s="208" t="s">
        <v>172</v>
      </c>
      <c r="E248" s="36"/>
      <c r="F248" s="209" t="s">
        <v>1210</v>
      </c>
      <c r="G248" s="36"/>
      <c r="H248" s="36"/>
      <c r="I248" s="210"/>
      <c r="J248" s="36"/>
      <c r="K248" s="36"/>
      <c r="L248" s="40"/>
      <c r="M248" s="211"/>
      <c r="N248" s="212"/>
      <c r="O248" s="87"/>
      <c r="P248" s="87"/>
      <c r="Q248" s="87"/>
      <c r="R248" s="87"/>
      <c r="S248" s="87"/>
      <c r="T248" s="88"/>
      <c r="U248" s="34"/>
      <c r="V248" s="34"/>
      <c r="W248" s="34"/>
      <c r="X248" s="34"/>
      <c r="Y248" s="34"/>
      <c r="Z248" s="34"/>
      <c r="AA248" s="34"/>
      <c r="AB248" s="34"/>
      <c r="AC248" s="34"/>
      <c r="AD248" s="34"/>
      <c r="AE248" s="34"/>
      <c r="AT248" s="13" t="s">
        <v>172</v>
      </c>
      <c r="AU248" s="13" t="s">
        <v>78</v>
      </c>
    </row>
    <row r="249" s="2" customFormat="1" ht="16.5" customHeight="1">
      <c r="A249" s="34"/>
      <c r="B249" s="35"/>
      <c r="C249" s="235" t="s">
        <v>443</v>
      </c>
      <c r="D249" s="235" t="s">
        <v>397</v>
      </c>
      <c r="E249" s="236" t="s">
        <v>467</v>
      </c>
      <c r="F249" s="237" t="s">
        <v>468</v>
      </c>
      <c r="G249" s="238" t="s">
        <v>167</v>
      </c>
      <c r="H249" s="239">
        <v>1</v>
      </c>
      <c r="I249" s="240"/>
      <c r="J249" s="241">
        <f>ROUND(I249*H249,2)</f>
        <v>0</v>
      </c>
      <c r="K249" s="237" t="s">
        <v>168</v>
      </c>
      <c r="L249" s="242"/>
      <c r="M249" s="243" t="s">
        <v>1</v>
      </c>
      <c r="N249" s="244" t="s">
        <v>43</v>
      </c>
      <c r="O249" s="87"/>
      <c r="P249" s="204">
        <f>O249*H249</f>
        <v>0</v>
      </c>
      <c r="Q249" s="204">
        <v>0.0017899999999999999</v>
      </c>
      <c r="R249" s="204">
        <f>Q249*H249</f>
        <v>0.0017899999999999999</v>
      </c>
      <c r="S249" s="204">
        <v>0</v>
      </c>
      <c r="T249" s="205">
        <f>S249*H249</f>
        <v>0</v>
      </c>
      <c r="U249" s="34"/>
      <c r="V249" s="34"/>
      <c r="W249" s="34"/>
      <c r="X249" s="34"/>
      <c r="Y249" s="34"/>
      <c r="Z249" s="34"/>
      <c r="AA249" s="34"/>
      <c r="AB249" s="34"/>
      <c r="AC249" s="34"/>
      <c r="AD249" s="34"/>
      <c r="AE249" s="34"/>
      <c r="AR249" s="206" t="s">
        <v>435</v>
      </c>
      <c r="AT249" s="206" t="s">
        <v>397</v>
      </c>
      <c r="AU249" s="206" t="s">
        <v>78</v>
      </c>
      <c r="AY249" s="13" t="s">
        <v>170</v>
      </c>
      <c r="BE249" s="207">
        <f>IF(N249="základní",J249,0)</f>
        <v>0</v>
      </c>
      <c r="BF249" s="207">
        <f>IF(N249="snížená",J249,0)</f>
        <v>0</v>
      </c>
      <c r="BG249" s="207">
        <f>IF(N249="zákl. přenesená",J249,0)</f>
        <v>0</v>
      </c>
      <c r="BH249" s="207">
        <f>IF(N249="sníž. přenesená",J249,0)</f>
        <v>0</v>
      </c>
      <c r="BI249" s="207">
        <f>IF(N249="nulová",J249,0)</f>
        <v>0</v>
      </c>
      <c r="BJ249" s="13" t="s">
        <v>85</v>
      </c>
      <c r="BK249" s="207">
        <f>ROUND(I249*H249,2)</f>
        <v>0</v>
      </c>
      <c r="BL249" s="13" t="s">
        <v>435</v>
      </c>
      <c r="BM249" s="206" t="s">
        <v>1239</v>
      </c>
    </row>
    <row r="250" s="2" customFormat="1">
      <c r="A250" s="34"/>
      <c r="B250" s="35"/>
      <c r="C250" s="36"/>
      <c r="D250" s="208" t="s">
        <v>172</v>
      </c>
      <c r="E250" s="36"/>
      <c r="F250" s="209" t="s">
        <v>1210</v>
      </c>
      <c r="G250" s="36"/>
      <c r="H250" s="36"/>
      <c r="I250" s="210"/>
      <c r="J250" s="36"/>
      <c r="K250" s="36"/>
      <c r="L250" s="40"/>
      <c r="M250" s="211"/>
      <c r="N250" s="212"/>
      <c r="O250" s="87"/>
      <c r="P250" s="87"/>
      <c r="Q250" s="87"/>
      <c r="R250" s="87"/>
      <c r="S250" s="87"/>
      <c r="T250" s="88"/>
      <c r="U250" s="34"/>
      <c r="V250" s="34"/>
      <c r="W250" s="34"/>
      <c r="X250" s="34"/>
      <c r="Y250" s="34"/>
      <c r="Z250" s="34"/>
      <c r="AA250" s="34"/>
      <c r="AB250" s="34"/>
      <c r="AC250" s="34"/>
      <c r="AD250" s="34"/>
      <c r="AE250" s="34"/>
      <c r="AT250" s="13" t="s">
        <v>172</v>
      </c>
      <c r="AU250" s="13" t="s">
        <v>78</v>
      </c>
    </row>
    <row r="251" s="2" customFormat="1" ht="16.5" customHeight="1">
      <c r="A251" s="34"/>
      <c r="B251" s="35"/>
      <c r="C251" s="235" t="s">
        <v>448</v>
      </c>
      <c r="D251" s="235" t="s">
        <v>397</v>
      </c>
      <c r="E251" s="236" t="s">
        <v>473</v>
      </c>
      <c r="F251" s="237" t="s">
        <v>474</v>
      </c>
      <c r="G251" s="238" t="s">
        <v>167</v>
      </c>
      <c r="H251" s="239">
        <v>1</v>
      </c>
      <c r="I251" s="240"/>
      <c r="J251" s="241">
        <f>ROUND(I251*H251,2)</f>
        <v>0</v>
      </c>
      <c r="K251" s="237" t="s">
        <v>168</v>
      </c>
      <c r="L251" s="242"/>
      <c r="M251" s="243" t="s">
        <v>1</v>
      </c>
      <c r="N251" s="244" t="s">
        <v>43</v>
      </c>
      <c r="O251" s="87"/>
      <c r="P251" s="204">
        <f>O251*H251</f>
        <v>0</v>
      </c>
      <c r="Q251" s="204">
        <v>0.00182</v>
      </c>
      <c r="R251" s="204">
        <f>Q251*H251</f>
        <v>0.00182</v>
      </c>
      <c r="S251" s="204">
        <v>0</v>
      </c>
      <c r="T251" s="205">
        <f>S251*H251</f>
        <v>0</v>
      </c>
      <c r="U251" s="34"/>
      <c r="V251" s="34"/>
      <c r="W251" s="34"/>
      <c r="X251" s="34"/>
      <c r="Y251" s="34"/>
      <c r="Z251" s="34"/>
      <c r="AA251" s="34"/>
      <c r="AB251" s="34"/>
      <c r="AC251" s="34"/>
      <c r="AD251" s="34"/>
      <c r="AE251" s="34"/>
      <c r="AR251" s="206" t="s">
        <v>259</v>
      </c>
      <c r="AT251" s="206" t="s">
        <v>397</v>
      </c>
      <c r="AU251" s="206" t="s">
        <v>78</v>
      </c>
      <c r="AY251" s="13" t="s">
        <v>170</v>
      </c>
      <c r="BE251" s="207">
        <f>IF(N251="základní",J251,0)</f>
        <v>0</v>
      </c>
      <c r="BF251" s="207">
        <f>IF(N251="snížená",J251,0)</f>
        <v>0</v>
      </c>
      <c r="BG251" s="207">
        <f>IF(N251="zákl. přenesená",J251,0)</f>
        <v>0</v>
      </c>
      <c r="BH251" s="207">
        <f>IF(N251="sníž. přenesená",J251,0)</f>
        <v>0</v>
      </c>
      <c r="BI251" s="207">
        <f>IF(N251="nulová",J251,0)</f>
        <v>0</v>
      </c>
      <c r="BJ251" s="13" t="s">
        <v>85</v>
      </c>
      <c r="BK251" s="207">
        <f>ROUND(I251*H251,2)</f>
        <v>0</v>
      </c>
      <c r="BL251" s="13" t="s">
        <v>259</v>
      </c>
      <c r="BM251" s="206" t="s">
        <v>1240</v>
      </c>
    </row>
    <row r="252" s="2" customFormat="1">
      <c r="A252" s="34"/>
      <c r="B252" s="35"/>
      <c r="C252" s="36"/>
      <c r="D252" s="208" t="s">
        <v>172</v>
      </c>
      <c r="E252" s="36"/>
      <c r="F252" s="209" t="s">
        <v>1210</v>
      </c>
      <c r="G252" s="36"/>
      <c r="H252" s="36"/>
      <c r="I252" s="210"/>
      <c r="J252" s="36"/>
      <c r="K252" s="36"/>
      <c r="L252" s="40"/>
      <c r="M252" s="211"/>
      <c r="N252" s="212"/>
      <c r="O252" s="87"/>
      <c r="P252" s="87"/>
      <c r="Q252" s="87"/>
      <c r="R252" s="87"/>
      <c r="S252" s="87"/>
      <c r="T252" s="88"/>
      <c r="U252" s="34"/>
      <c r="V252" s="34"/>
      <c r="W252" s="34"/>
      <c r="X252" s="34"/>
      <c r="Y252" s="34"/>
      <c r="Z252" s="34"/>
      <c r="AA252" s="34"/>
      <c r="AB252" s="34"/>
      <c r="AC252" s="34"/>
      <c r="AD252" s="34"/>
      <c r="AE252" s="34"/>
      <c r="AT252" s="13" t="s">
        <v>172</v>
      </c>
      <c r="AU252" s="13" t="s">
        <v>78</v>
      </c>
    </row>
    <row r="253" s="2" customFormat="1" ht="16.5" customHeight="1">
      <c r="A253" s="34"/>
      <c r="B253" s="35"/>
      <c r="C253" s="235" t="s">
        <v>453</v>
      </c>
      <c r="D253" s="235" t="s">
        <v>397</v>
      </c>
      <c r="E253" s="236" t="s">
        <v>483</v>
      </c>
      <c r="F253" s="237" t="s">
        <v>484</v>
      </c>
      <c r="G253" s="238" t="s">
        <v>167</v>
      </c>
      <c r="H253" s="239">
        <v>2</v>
      </c>
      <c r="I253" s="240"/>
      <c r="J253" s="241">
        <f>ROUND(I253*H253,2)</f>
        <v>0</v>
      </c>
      <c r="K253" s="237" t="s">
        <v>168</v>
      </c>
      <c r="L253" s="242"/>
      <c r="M253" s="243" t="s">
        <v>1</v>
      </c>
      <c r="N253" s="244" t="s">
        <v>43</v>
      </c>
      <c r="O253" s="87"/>
      <c r="P253" s="204">
        <f>O253*H253</f>
        <v>0</v>
      </c>
      <c r="Q253" s="204">
        <v>0.0018799999999999999</v>
      </c>
      <c r="R253" s="204">
        <f>Q253*H253</f>
        <v>0.0037599999999999999</v>
      </c>
      <c r="S253" s="204">
        <v>0</v>
      </c>
      <c r="T253" s="205">
        <f>S253*H253</f>
        <v>0</v>
      </c>
      <c r="U253" s="34"/>
      <c r="V253" s="34"/>
      <c r="W253" s="34"/>
      <c r="X253" s="34"/>
      <c r="Y253" s="34"/>
      <c r="Z253" s="34"/>
      <c r="AA253" s="34"/>
      <c r="AB253" s="34"/>
      <c r="AC253" s="34"/>
      <c r="AD253" s="34"/>
      <c r="AE253" s="34"/>
      <c r="AR253" s="206" t="s">
        <v>435</v>
      </c>
      <c r="AT253" s="206" t="s">
        <v>397</v>
      </c>
      <c r="AU253" s="206" t="s">
        <v>78</v>
      </c>
      <c r="AY253" s="13" t="s">
        <v>170</v>
      </c>
      <c r="BE253" s="207">
        <f>IF(N253="základní",J253,0)</f>
        <v>0</v>
      </c>
      <c r="BF253" s="207">
        <f>IF(N253="snížená",J253,0)</f>
        <v>0</v>
      </c>
      <c r="BG253" s="207">
        <f>IF(N253="zákl. přenesená",J253,0)</f>
        <v>0</v>
      </c>
      <c r="BH253" s="207">
        <f>IF(N253="sníž. přenesená",J253,0)</f>
        <v>0</v>
      </c>
      <c r="BI253" s="207">
        <f>IF(N253="nulová",J253,0)</f>
        <v>0</v>
      </c>
      <c r="BJ253" s="13" t="s">
        <v>85</v>
      </c>
      <c r="BK253" s="207">
        <f>ROUND(I253*H253,2)</f>
        <v>0</v>
      </c>
      <c r="BL253" s="13" t="s">
        <v>435</v>
      </c>
      <c r="BM253" s="206" t="s">
        <v>1241</v>
      </c>
    </row>
    <row r="254" s="2" customFormat="1">
      <c r="A254" s="34"/>
      <c r="B254" s="35"/>
      <c r="C254" s="36"/>
      <c r="D254" s="208" t="s">
        <v>172</v>
      </c>
      <c r="E254" s="36"/>
      <c r="F254" s="209" t="s">
        <v>1210</v>
      </c>
      <c r="G254" s="36"/>
      <c r="H254" s="36"/>
      <c r="I254" s="210"/>
      <c r="J254" s="36"/>
      <c r="K254" s="36"/>
      <c r="L254" s="40"/>
      <c r="M254" s="211"/>
      <c r="N254" s="212"/>
      <c r="O254" s="87"/>
      <c r="P254" s="87"/>
      <c r="Q254" s="87"/>
      <c r="R254" s="87"/>
      <c r="S254" s="87"/>
      <c r="T254" s="88"/>
      <c r="U254" s="34"/>
      <c r="V254" s="34"/>
      <c r="W254" s="34"/>
      <c r="X254" s="34"/>
      <c r="Y254" s="34"/>
      <c r="Z254" s="34"/>
      <c r="AA254" s="34"/>
      <c r="AB254" s="34"/>
      <c r="AC254" s="34"/>
      <c r="AD254" s="34"/>
      <c r="AE254" s="34"/>
      <c r="AT254" s="13" t="s">
        <v>172</v>
      </c>
      <c r="AU254" s="13" t="s">
        <v>78</v>
      </c>
    </row>
    <row r="255" s="2" customFormat="1" ht="16.5" customHeight="1">
      <c r="A255" s="34"/>
      <c r="B255" s="35"/>
      <c r="C255" s="235" t="s">
        <v>458</v>
      </c>
      <c r="D255" s="235" t="s">
        <v>397</v>
      </c>
      <c r="E255" s="236" t="s">
        <v>493</v>
      </c>
      <c r="F255" s="237" t="s">
        <v>494</v>
      </c>
      <c r="G255" s="238" t="s">
        <v>167</v>
      </c>
      <c r="H255" s="239">
        <v>1</v>
      </c>
      <c r="I255" s="240"/>
      <c r="J255" s="241">
        <f>ROUND(I255*H255,2)</f>
        <v>0</v>
      </c>
      <c r="K255" s="237" t="s">
        <v>168</v>
      </c>
      <c r="L255" s="242"/>
      <c r="M255" s="243" t="s">
        <v>1</v>
      </c>
      <c r="N255" s="244" t="s">
        <v>43</v>
      </c>
      <c r="O255" s="87"/>
      <c r="P255" s="204">
        <f>O255*H255</f>
        <v>0</v>
      </c>
      <c r="Q255" s="204">
        <v>0.002</v>
      </c>
      <c r="R255" s="204">
        <f>Q255*H255</f>
        <v>0.002</v>
      </c>
      <c r="S255" s="204">
        <v>0</v>
      </c>
      <c r="T255" s="205">
        <f>S255*H255</f>
        <v>0</v>
      </c>
      <c r="U255" s="34"/>
      <c r="V255" s="34"/>
      <c r="W255" s="34"/>
      <c r="X255" s="34"/>
      <c r="Y255" s="34"/>
      <c r="Z255" s="34"/>
      <c r="AA255" s="34"/>
      <c r="AB255" s="34"/>
      <c r="AC255" s="34"/>
      <c r="AD255" s="34"/>
      <c r="AE255" s="34"/>
      <c r="AR255" s="206" t="s">
        <v>259</v>
      </c>
      <c r="AT255" s="206" t="s">
        <v>397</v>
      </c>
      <c r="AU255" s="206" t="s">
        <v>78</v>
      </c>
      <c r="AY255" s="13" t="s">
        <v>170</v>
      </c>
      <c r="BE255" s="207">
        <f>IF(N255="základní",J255,0)</f>
        <v>0</v>
      </c>
      <c r="BF255" s="207">
        <f>IF(N255="snížená",J255,0)</f>
        <v>0</v>
      </c>
      <c r="BG255" s="207">
        <f>IF(N255="zákl. přenesená",J255,0)</f>
        <v>0</v>
      </c>
      <c r="BH255" s="207">
        <f>IF(N255="sníž. přenesená",J255,0)</f>
        <v>0</v>
      </c>
      <c r="BI255" s="207">
        <f>IF(N255="nulová",J255,0)</f>
        <v>0</v>
      </c>
      <c r="BJ255" s="13" t="s">
        <v>85</v>
      </c>
      <c r="BK255" s="207">
        <f>ROUND(I255*H255,2)</f>
        <v>0</v>
      </c>
      <c r="BL255" s="13" t="s">
        <v>259</v>
      </c>
      <c r="BM255" s="206" t="s">
        <v>1242</v>
      </c>
    </row>
    <row r="256" s="2" customFormat="1">
      <c r="A256" s="34"/>
      <c r="B256" s="35"/>
      <c r="C256" s="36"/>
      <c r="D256" s="208" t="s">
        <v>172</v>
      </c>
      <c r="E256" s="36"/>
      <c r="F256" s="209" t="s">
        <v>1210</v>
      </c>
      <c r="G256" s="36"/>
      <c r="H256" s="36"/>
      <c r="I256" s="210"/>
      <c r="J256" s="36"/>
      <c r="K256" s="36"/>
      <c r="L256" s="40"/>
      <c r="M256" s="211"/>
      <c r="N256" s="212"/>
      <c r="O256" s="87"/>
      <c r="P256" s="87"/>
      <c r="Q256" s="87"/>
      <c r="R256" s="87"/>
      <c r="S256" s="87"/>
      <c r="T256" s="88"/>
      <c r="U256" s="34"/>
      <c r="V256" s="34"/>
      <c r="W256" s="34"/>
      <c r="X256" s="34"/>
      <c r="Y256" s="34"/>
      <c r="Z256" s="34"/>
      <c r="AA256" s="34"/>
      <c r="AB256" s="34"/>
      <c r="AC256" s="34"/>
      <c r="AD256" s="34"/>
      <c r="AE256" s="34"/>
      <c r="AT256" s="13" t="s">
        <v>172</v>
      </c>
      <c r="AU256" s="13" t="s">
        <v>78</v>
      </c>
    </row>
    <row r="257" s="2" customFormat="1" ht="16.5" customHeight="1">
      <c r="A257" s="34"/>
      <c r="B257" s="35"/>
      <c r="C257" s="235" t="s">
        <v>462</v>
      </c>
      <c r="D257" s="235" t="s">
        <v>397</v>
      </c>
      <c r="E257" s="236" t="s">
        <v>501</v>
      </c>
      <c r="F257" s="237" t="s">
        <v>502</v>
      </c>
      <c r="G257" s="238" t="s">
        <v>167</v>
      </c>
      <c r="H257" s="239">
        <v>1</v>
      </c>
      <c r="I257" s="240"/>
      <c r="J257" s="241">
        <f>ROUND(I257*H257,2)</f>
        <v>0</v>
      </c>
      <c r="K257" s="237" t="s">
        <v>168</v>
      </c>
      <c r="L257" s="242"/>
      <c r="M257" s="243" t="s">
        <v>1</v>
      </c>
      <c r="N257" s="244" t="s">
        <v>43</v>
      </c>
      <c r="O257" s="87"/>
      <c r="P257" s="204">
        <f>O257*H257</f>
        <v>0</v>
      </c>
      <c r="Q257" s="204">
        <v>0.0020600000000000002</v>
      </c>
      <c r="R257" s="204">
        <f>Q257*H257</f>
        <v>0.0020600000000000002</v>
      </c>
      <c r="S257" s="204">
        <v>0</v>
      </c>
      <c r="T257" s="205">
        <f>S257*H257</f>
        <v>0</v>
      </c>
      <c r="U257" s="34"/>
      <c r="V257" s="34"/>
      <c r="W257" s="34"/>
      <c r="X257" s="34"/>
      <c r="Y257" s="34"/>
      <c r="Z257" s="34"/>
      <c r="AA257" s="34"/>
      <c r="AB257" s="34"/>
      <c r="AC257" s="34"/>
      <c r="AD257" s="34"/>
      <c r="AE257" s="34"/>
      <c r="AR257" s="206" t="s">
        <v>435</v>
      </c>
      <c r="AT257" s="206" t="s">
        <v>397</v>
      </c>
      <c r="AU257" s="206" t="s">
        <v>78</v>
      </c>
      <c r="AY257" s="13" t="s">
        <v>170</v>
      </c>
      <c r="BE257" s="207">
        <f>IF(N257="základní",J257,0)</f>
        <v>0</v>
      </c>
      <c r="BF257" s="207">
        <f>IF(N257="snížená",J257,0)</f>
        <v>0</v>
      </c>
      <c r="BG257" s="207">
        <f>IF(N257="zákl. přenesená",J257,0)</f>
        <v>0</v>
      </c>
      <c r="BH257" s="207">
        <f>IF(N257="sníž. přenesená",J257,0)</f>
        <v>0</v>
      </c>
      <c r="BI257" s="207">
        <f>IF(N257="nulová",J257,0)</f>
        <v>0</v>
      </c>
      <c r="BJ257" s="13" t="s">
        <v>85</v>
      </c>
      <c r="BK257" s="207">
        <f>ROUND(I257*H257,2)</f>
        <v>0</v>
      </c>
      <c r="BL257" s="13" t="s">
        <v>435</v>
      </c>
      <c r="BM257" s="206" t="s">
        <v>1243</v>
      </c>
    </row>
    <row r="258" s="2" customFormat="1">
      <c r="A258" s="34"/>
      <c r="B258" s="35"/>
      <c r="C258" s="36"/>
      <c r="D258" s="208" t="s">
        <v>172</v>
      </c>
      <c r="E258" s="36"/>
      <c r="F258" s="209" t="s">
        <v>1210</v>
      </c>
      <c r="G258" s="36"/>
      <c r="H258" s="36"/>
      <c r="I258" s="210"/>
      <c r="J258" s="36"/>
      <c r="K258" s="36"/>
      <c r="L258" s="40"/>
      <c r="M258" s="211"/>
      <c r="N258" s="212"/>
      <c r="O258" s="87"/>
      <c r="P258" s="87"/>
      <c r="Q258" s="87"/>
      <c r="R258" s="87"/>
      <c r="S258" s="87"/>
      <c r="T258" s="88"/>
      <c r="U258" s="34"/>
      <c r="V258" s="34"/>
      <c r="W258" s="34"/>
      <c r="X258" s="34"/>
      <c r="Y258" s="34"/>
      <c r="Z258" s="34"/>
      <c r="AA258" s="34"/>
      <c r="AB258" s="34"/>
      <c r="AC258" s="34"/>
      <c r="AD258" s="34"/>
      <c r="AE258" s="34"/>
      <c r="AT258" s="13" t="s">
        <v>172</v>
      </c>
      <c r="AU258" s="13" t="s">
        <v>78</v>
      </c>
    </row>
    <row r="259" s="2" customFormat="1" ht="16.5" customHeight="1">
      <c r="A259" s="34"/>
      <c r="B259" s="35"/>
      <c r="C259" s="235" t="s">
        <v>466</v>
      </c>
      <c r="D259" s="235" t="s">
        <v>397</v>
      </c>
      <c r="E259" s="236" t="s">
        <v>505</v>
      </c>
      <c r="F259" s="237" t="s">
        <v>506</v>
      </c>
      <c r="G259" s="238" t="s">
        <v>167</v>
      </c>
      <c r="H259" s="239">
        <v>1</v>
      </c>
      <c r="I259" s="240"/>
      <c r="J259" s="241">
        <f>ROUND(I259*H259,2)</f>
        <v>0</v>
      </c>
      <c r="K259" s="237" t="s">
        <v>168</v>
      </c>
      <c r="L259" s="242"/>
      <c r="M259" s="243" t="s">
        <v>1</v>
      </c>
      <c r="N259" s="244" t="s">
        <v>43</v>
      </c>
      <c r="O259" s="87"/>
      <c r="P259" s="204">
        <f>O259*H259</f>
        <v>0</v>
      </c>
      <c r="Q259" s="204">
        <v>0.0021800000000000001</v>
      </c>
      <c r="R259" s="204">
        <f>Q259*H259</f>
        <v>0.0021800000000000001</v>
      </c>
      <c r="S259" s="204">
        <v>0</v>
      </c>
      <c r="T259" s="205">
        <f>S259*H259</f>
        <v>0</v>
      </c>
      <c r="U259" s="34"/>
      <c r="V259" s="34"/>
      <c r="W259" s="34"/>
      <c r="X259" s="34"/>
      <c r="Y259" s="34"/>
      <c r="Z259" s="34"/>
      <c r="AA259" s="34"/>
      <c r="AB259" s="34"/>
      <c r="AC259" s="34"/>
      <c r="AD259" s="34"/>
      <c r="AE259" s="34"/>
      <c r="AR259" s="206" t="s">
        <v>259</v>
      </c>
      <c r="AT259" s="206" t="s">
        <v>397</v>
      </c>
      <c r="AU259" s="206" t="s">
        <v>78</v>
      </c>
      <c r="AY259" s="13" t="s">
        <v>170</v>
      </c>
      <c r="BE259" s="207">
        <f>IF(N259="základní",J259,0)</f>
        <v>0</v>
      </c>
      <c r="BF259" s="207">
        <f>IF(N259="snížená",J259,0)</f>
        <v>0</v>
      </c>
      <c r="BG259" s="207">
        <f>IF(N259="zákl. přenesená",J259,0)</f>
        <v>0</v>
      </c>
      <c r="BH259" s="207">
        <f>IF(N259="sníž. přenesená",J259,0)</f>
        <v>0</v>
      </c>
      <c r="BI259" s="207">
        <f>IF(N259="nulová",J259,0)</f>
        <v>0</v>
      </c>
      <c r="BJ259" s="13" t="s">
        <v>85</v>
      </c>
      <c r="BK259" s="207">
        <f>ROUND(I259*H259,2)</f>
        <v>0</v>
      </c>
      <c r="BL259" s="13" t="s">
        <v>259</v>
      </c>
      <c r="BM259" s="206" t="s">
        <v>1244</v>
      </c>
    </row>
    <row r="260" s="2" customFormat="1">
      <c r="A260" s="34"/>
      <c r="B260" s="35"/>
      <c r="C260" s="36"/>
      <c r="D260" s="208" t="s">
        <v>172</v>
      </c>
      <c r="E260" s="36"/>
      <c r="F260" s="209" t="s">
        <v>1210</v>
      </c>
      <c r="G260" s="36"/>
      <c r="H260" s="36"/>
      <c r="I260" s="210"/>
      <c r="J260" s="36"/>
      <c r="K260" s="36"/>
      <c r="L260" s="40"/>
      <c r="M260" s="211"/>
      <c r="N260" s="212"/>
      <c r="O260" s="87"/>
      <c r="P260" s="87"/>
      <c r="Q260" s="87"/>
      <c r="R260" s="87"/>
      <c r="S260" s="87"/>
      <c r="T260" s="88"/>
      <c r="U260" s="34"/>
      <c r="V260" s="34"/>
      <c r="W260" s="34"/>
      <c r="X260" s="34"/>
      <c r="Y260" s="34"/>
      <c r="Z260" s="34"/>
      <c r="AA260" s="34"/>
      <c r="AB260" s="34"/>
      <c r="AC260" s="34"/>
      <c r="AD260" s="34"/>
      <c r="AE260" s="34"/>
      <c r="AT260" s="13" t="s">
        <v>172</v>
      </c>
      <c r="AU260" s="13" t="s">
        <v>78</v>
      </c>
    </row>
    <row r="261" s="2" customFormat="1" ht="16.5" customHeight="1">
      <c r="A261" s="34"/>
      <c r="B261" s="35"/>
      <c r="C261" s="235" t="s">
        <v>472</v>
      </c>
      <c r="D261" s="235" t="s">
        <v>397</v>
      </c>
      <c r="E261" s="236" t="s">
        <v>509</v>
      </c>
      <c r="F261" s="237" t="s">
        <v>510</v>
      </c>
      <c r="G261" s="238" t="s">
        <v>167</v>
      </c>
      <c r="H261" s="239">
        <v>1</v>
      </c>
      <c r="I261" s="240"/>
      <c r="J261" s="241">
        <f>ROUND(I261*H261,2)</f>
        <v>0</v>
      </c>
      <c r="K261" s="237" t="s">
        <v>168</v>
      </c>
      <c r="L261" s="242"/>
      <c r="M261" s="243" t="s">
        <v>1</v>
      </c>
      <c r="N261" s="244" t="s">
        <v>43</v>
      </c>
      <c r="O261" s="87"/>
      <c r="P261" s="204">
        <f>O261*H261</f>
        <v>0</v>
      </c>
      <c r="Q261" s="204">
        <v>0.0022399999999999998</v>
      </c>
      <c r="R261" s="204">
        <f>Q261*H261</f>
        <v>0.0022399999999999998</v>
      </c>
      <c r="S261" s="204">
        <v>0</v>
      </c>
      <c r="T261" s="205">
        <f>S261*H261</f>
        <v>0</v>
      </c>
      <c r="U261" s="34"/>
      <c r="V261" s="34"/>
      <c r="W261" s="34"/>
      <c r="X261" s="34"/>
      <c r="Y261" s="34"/>
      <c r="Z261" s="34"/>
      <c r="AA261" s="34"/>
      <c r="AB261" s="34"/>
      <c r="AC261" s="34"/>
      <c r="AD261" s="34"/>
      <c r="AE261" s="34"/>
      <c r="AR261" s="206" t="s">
        <v>259</v>
      </c>
      <c r="AT261" s="206" t="s">
        <v>397</v>
      </c>
      <c r="AU261" s="206" t="s">
        <v>78</v>
      </c>
      <c r="AY261" s="13" t="s">
        <v>170</v>
      </c>
      <c r="BE261" s="207">
        <f>IF(N261="základní",J261,0)</f>
        <v>0</v>
      </c>
      <c r="BF261" s="207">
        <f>IF(N261="snížená",J261,0)</f>
        <v>0</v>
      </c>
      <c r="BG261" s="207">
        <f>IF(N261="zákl. přenesená",J261,0)</f>
        <v>0</v>
      </c>
      <c r="BH261" s="207">
        <f>IF(N261="sníž. přenesená",J261,0)</f>
        <v>0</v>
      </c>
      <c r="BI261" s="207">
        <f>IF(N261="nulová",J261,0)</f>
        <v>0</v>
      </c>
      <c r="BJ261" s="13" t="s">
        <v>85</v>
      </c>
      <c r="BK261" s="207">
        <f>ROUND(I261*H261,2)</f>
        <v>0</v>
      </c>
      <c r="BL261" s="13" t="s">
        <v>259</v>
      </c>
      <c r="BM261" s="206" t="s">
        <v>1245</v>
      </c>
    </row>
    <row r="262" s="2" customFormat="1">
      <c r="A262" s="34"/>
      <c r="B262" s="35"/>
      <c r="C262" s="36"/>
      <c r="D262" s="208" t="s">
        <v>172</v>
      </c>
      <c r="E262" s="36"/>
      <c r="F262" s="209" t="s">
        <v>1210</v>
      </c>
      <c r="G262" s="36"/>
      <c r="H262" s="36"/>
      <c r="I262" s="210"/>
      <c r="J262" s="36"/>
      <c r="K262" s="36"/>
      <c r="L262" s="40"/>
      <c r="M262" s="211"/>
      <c r="N262" s="212"/>
      <c r="O262" s="87"/>
      <c r="P262" s="87"/>
      <c r="Q262" s="87"/>
      <c r="R262" s="87"/>
      <c r="S262" s="87"/>
      <c r="T262" s="88"/>
      <c r="U262" s="34"/>
      <c r="V262" s="34"/>
      <c r="W262" s="34"/>
      <c r="X262" s="34"/>
      <c r="Y262" s="34"/>
      <c r="Z262" s="34"/>
      <c r="AA262" s="34"/>
      <c r="AB262" s="34"/>
      <c r="AC262" s="34"/>
      <c r="AD262" s="34"/>
      <c r="AE262" s="34"/>
      <c r="AT262" s="13" t="s">
        <v>172</v>
      </c>
      <c r="AU262" s="13" t="s">
        <v>78</v>
      </c>
    </row>
    <row r="263" s="2" customFormat="1" ht="16.5" customHeight="1">
      <c r="A263" s="34"/>
      <c r="B263" s="35"/>
      <c r="C263" s="235" t="s">
        <v>477</v>
      </c>
      <c r="D263" s="235" t="s">
        <v>397</v>
      </c>
      <c r="E263" s="236" t="s">
        <v>521</v>
      </c>
      <c r="F263" s="237" t="s">
        <v>522</v>
      </c>
      <c r="G263" s="238" t="s">
        <v>167</v>
      </c>
      <c r="H263" s="239">
        <v>44</v>
      </c>
      <c r="I263" s="240"/>
      <c r="J263" s="241">
        <f>ROUND(I263*H263,2)</f>
        <v>0</v>
      </c>
      <c r="K263" s="237" t="s">
        <v>168</v>
      </c>
      <c r="L263" s="242"/>
      <c r="M263" s="243" t="s">
        <v>1</v>
      </c>
      <c r="N263" s="244" t="s">
        <v>43</v>
      </c>
      <c r="O263" s="87"/>
      <c r="P263" s="204">
        <f>O263*H263</f>
        <v>0</v>
      </c>
      <c r="Q263" s="204">
        <v>0.00012</v>
      </c>
      <c r="R263" s="204">
        <f>Q263*H263</f>
        <v>0.00528</v>
      </c>
      <c r="S263" s="204">
        <v>0</v>
      </c>
      <c r="T263" s="205">
        <f>S263*H263</f>
        <v>0</v>
      </c>
      <c r="U263" s="34"/>
      <c r="V263" s="34"/>
      <c r="W263" s="34"/>
      <c r="X263" s="34"/>
      <c r="Y263" s="34"/>
      <c r="Z263" s="34"/>
      <c r="AA263" s="34"/>
      <c r="AB263" s="34"/>
      <c r="AC263" s="34"/>
      <c r="AD263" s="34"/>
      <c r="AE263" s="34"/>
      <c r="AR263" s="206" t="s">
        <v>435</v>
      </c>
      <c r="AT263" s="206" t="s">
        <v>397</v>
      </c>
      <c r="AU263" s="206" t="s">
        <v>78</v>
      </c>
      <c r="AY263" s="13" t="s">
        <v>170</v>
      </c>
      <c r="BE263" s="207">
        <f>IF(N263="základní",J263,0)</f>
        <v>0</v>
      </c>
      <c r="BF263" s="207">
        <f>IF(N263="snížená",J263,0)</f>
        <v>0</v>
      </c>
      <c r="BG263" s="207">
        <f>IF(N263="zákl. přenesená",J263,0)</f>
        <v>0</v>
      </c>
      <c r="BH263" s="207">
        <f>IF(N263="sníž. přenesená",J263,0)</f>
        <v>0</v>
      </c>
      <c r="BI263" s="207">
        <f>IF(N263="nulová",J263,0)</f>
        <v>0</v>
      </c>
      <c r="BJ263" s="13" t="s">
        <v>85</v>
      </c>
      <c r="BK263" s="207">
        <f>ROUND(I263*H263,2)</f>
        <v>0</v>
      </c>
      <c r="BL263" s="13" t="s">
        <v>435</v>
      </c>
      <c r="BM263" s="206" t="s">
        <v>1246</v>
      </c>
    </row>
    <row r="264" s="2" customFormat="1">
      <c r="A264" s="34"/>
      <c r="B264" s="35"/>
      <c r="C264" s="36"/>
      <c r="D264" s="208" t="s">
        <v>172</v>
      </c>
      <c r="E264" s="36"/>
      <c r="F264" s="209" t="s">
        <v>1210</v>
      </c>
      <c r="G264" s="36"/>
      <c r="H264" s="36"/>
      <c r="I264" s="210"/>
      <c r="J264" s="36"/>
      <c r="K264" s="36"/>
      <c r="L264" s="40"/>
      <c r="M264" s="211"/>
      <c r="N264" s="212"/>
      <c r="O264" s="87"/>
      <c r="P264" s="87"/>
      <c r="Q264" s="87"/>
      <c r="R264" s="87"/>
      <c r="S264" s="87"/>
      <c r="T264" s="88"/>
      <c r="U264" s="34"/>
      <c r="V264" s="34"/>
      <c r="W264" s="34"/>
      <c r="X264" s="34"/>
      <c r="Y264" s="34"/>
      <c r="Z264" s="34"/>
      <c r="AA264" s="34"/>
      <c r="AB264" s="34"/>
      <c r="AC264" s="34"/>
      <c r="AD264" s="34"/>
      <c r="AE264" s="34"/>
      <c r="AT264" s="13" t="s">
        <v>172</v>
      </c>
      <c r="AU264" s="13" t="s">
        <v>78</v>
      </c>
    </row>
    <row r="265" s="10" customFormat="1">
      <c r="A265" s="10"/>
      <c r="B265" s="213"/>
      <c r="C265" s="214"/>
      <c r="D265" s="208" t="s">
        <v>187</v>
      </c>
      <c r="E265" s="215" t="s">
        <v>1</v>
      </c>
      <c r="F265" s="216" t="s">
        <v>1247</v>
      </c>
      <c r="G265" s="214"/>
      <c r="H265" s="217">
        <v>44</v>
      </c>
      <c r="I265" s="218"/>
      <c r="J265" s="214"/>
      <c r="K265" s="214"/>
      <c r="L265" s="219"/>
      <c r="M265" s="220"/>
      <c r="N265" s="221"/>
      <c r="O265" s="221"/>
      <c r="P265" s="221"/>
      <c r="Q265" s="221"/>
      <c r="R265" s="221"/>
      <c r="S265" s="221"/>
      <c r="T265" s="222"/>
      <c r="U265" s="10"/>
      <c r="V265" s="10"/>
      <c r="W265" s="10"/>
      <c r="X265" s="10"/>
      <c r="Y265" s="10"/>
      <c r="Z265" s="10"/>
      <c r="AA265" s="10"/>
      <c r="AB265" s="10"/>
      <c r="AC265" s="10"/>
      <c r="AD265" s="10"/>
      <c r="AE265" s="10"/>
      <c r="AT265" s="223" t="s">
        <v>187</v>
      </c>
      <c r="AU265" s="223" t="s">
        <v>78</v>
      </c>
      <c r="AV265" s="10" t="s">
        <v>87</v>
      </c>
      <c r="AW265" s="10" t="s">
        <v>34</v>
      </c>
      <c r="AX265" s="10" t="s">
        <v>85</v>
      </c>
      <c r="AY265" s="223" t="s">
        <v>170</v>
      </c>
    </row>
    <row r="266" s="2" customFormat="1" ht="16.5" customHeight="1">
      <c r="A266" s="34"/>
      <c r="B266" s="35"/>
      <c r="C266" s="235" t="s">
        <v>482</v>
      </c>
      <c r="D266" s="235" t="s">
        <v>397</v>
      </c>
      <c r="E266" s="236" t="s">
        <v>526</v>
      </c>
      <c r="F266" s="237" t="s">
        <v>527</v>
      </c>
      <c r="G266" s="238" t="s">
        <v>167</v>
      </c>
      <c r="H266" s="239">
        <v>22</v>
      </c>
      <c r="I266" s="240"/>
      <c r="J266" s="241">
        <f>ROUND(I266*H266,2)</f>
        <v>0</v>
      </c>
      <c r="K266" s="237" t="s">
        <v>168</v>
      </c>
      <c r="L266" s="242"/>
      <c r="M266" s="243" t="s">
        <v>1</v>
      </c>
      <c r="N266" s="244" t="s">
        <v>43</v>
      </c>
      <c r="O266" s="87"/>
      <c r="P266" s="204">
        <f>O266*H266</f>
        <v>0</v>
      </c>
      <c r="Q266" s="204">
        <v>0</v>
      </c>
      <c r="R266" s="204">
        <f>Q266*H266</f>
        <v>0</v>
      </c>
      <c r="S266" s="204">
        <v>0</v>
      </c>
      <c r="T266" s="205">
        <f>S266*H266</f>
        <v>0</v>
      </c>
      <c r="U266" s="34"/>
      <c r="V266" s="34"/>
      <c r="W266" s="34"/>
      <c r="X266" s="34"/>
      <c r="Y266" s="34"/>
      <c r="Z266" s="34"/>
      <c r="AA266" s="34"/>
      <c r="AB266" s="34"/>
      <c r="AC266" s="34"/>
      <c r="AD266" s="34"/>
      <c r="AE266" s="34"/>
      <c r="AR266" s="206" t="s">
        <v>435</v>
      </c>
      <c r="AT266" s="206" t="s">
        <v>397</v>
      </c>
      <c r="AU266" s="206" t="s">
        <v>78</v>
      </c>
      <c r="AY266" s="13" t="s">
        <v>170</v>
      </c>
      <c r="BE266" s="207">
        <f>IF(N266="základní",J266,0)</f>
        <v>0</v>
      </c>
      <c r="BF266" s="207">
        <f>IF(N266="snížená",J266,0)</f>
        <v>0</v>
      </c>
      <c r="BG266" s="207">
        <f>IF(N266="zákl. přenesená",J266,0)</f>
        <v>0</v>
      </c>
      <c r="BH266" s="207">
        <f>IF(N266="sníž. přenesená",J266,0)</f>
        <v>0</v>
      </c>
      <c r="BI266" s="207">
        <f>IF(N266="nulová",J266,0)</f>
        <v>0</v>
      </c>
      <c r="BJ266" s="13" t="s">
        <v>85</v>
      </c>
      <c r="BK266" s="207">
        <f>ROUND(I266*H266,2)</f>
        <v>0</v>
      </c>
      <c r="BL266" s="13" t="s">
        <v>435</v>
      </c>
      <c r="BM266" s="206" t="s">
        <v>1248</v>
      </c>
    </row>
    <row r="267" s="2" customFormat="1">
      <c r="A267" s="34"/>
      <c r="B267" s="35"/>
      <c r="C267" s="36"/>
      <c r="D267" s="208" t="s">
        <v>172</v>
      </c>
      <c r="E267" s="36"/>
      <c r="F267" s="209" t="s">
        <v>1210</v>
      </c>
      <c r="G267" s="36"/>
      <c r="H267" s="36"/>
      <c r="I267" s="210"/>
      <c r="J267" s="36"/>
      <c r="K267" s="36"/>
      <c r="L267" s="40"/>
      <c r="M267" s="211"/>
      <c r="N267" s="212"/>
      <c r="O267" s="87"/>
      <c r="P267" s="87"/>
      <c r="Q267" s="87"/>
      <c r="R267" s="87"/>
      <c r="S267" s="87"/>
      <c r="T267" s="88"/>
      <c r="U267" s="34"/>
      <c r="V267" s="34"/>
      <c r="W267" s="34"/>
      <c r="X267" s="34"/>
      <c r="Y267" s="34"/>
      <c r="Z267" s="34"/>
      <c r="AA267" s="34"/>
      <c r="AB267" s="34"/>
      <c r="AC267" s="34"/>
      <c r="AD267" s="34"/>
      <c r="AE267" s="34"/>
      <c r="AT267" s="13" t="s">
        <v>172</v>
      </c>
      <c r="AU267" s="13" t="s">
        <v>78</v>
      </c>
    </row>
    <row r="268" s="10" customFormat="1">
      <c r="A268" s="10"/>
      <c r="B268" s="213"/>
      <c r="C268" s="214"/>
      <c r="D268" s="208" t="s">
        <v>187</v>
      </c>
      <c r="E268" s="215" t="s">
        <v>1</v>
      </c>
      <c r="F268" s="216" t="s">
        <v>1249</v>
      </c>
      <c r="G268" s="214"/>
      <c r="H268" s="217">
        <v>22</v>
      </c>
      <c r="I268" s="218"/>
      <c r="J268" s="214"/>
      <c r="K268" s="214"/>
      <c r="L268" s="219"/>
      <c r="M268" s="220"/>
      <c r="N268" s="221"/>
      <c r="O268" s="221"/>
      <c r="P268" s="221"/>
      <c r="Q268" s="221"/>
      <c r="R268" s="221"/>
      <c r="S268" s="221"/>
      <c r="T268" s="222"/>
      <c r="U268" s="10"/>
      <c r="V268" s="10"/>
      <c r="W268" s="10"/>
      <c r="X268" s="10"/>
      <c r="Y268" s="10"/>
      <c r="Z268" s="10"/>
      <c r="AA268" s="10"/>
      <c r="AB268" s="10"/>
      <c r="AC268" s="10"/>
      <c r="AD268" s="10"/>
      <c r="AE268" s="10"/>
      <c r="AT268" s="223" t="s">
        <v>187</v>
      </c>
      <c r="AU268" s="223" t="s">
        <v>78</v>
      </c>
      <c r="AV268" s="10" t="s">
        <v>87</v>
      </c>
      <c r="AW268" s="10" t="s">
        <v>34</v>
      </c>
      <c r="AX268" s="10" t="s">
        <v>85</v>
      </c>
      <c r="AY268" s="223" t="s">
        <v>170</v>
      </c>
    </row>
    <row r="269" s="2" customFormat="1" ht="16.5" customHeight="1">
      <c r="A269" s="34"/>
      <c r="B269" s="35"/>
      <c r="C269" s="235" t="s">
        <v>488</v>
      </c>
      <c r="D269" s="235" t="s">
        <v>397</v>
      </c>
      <c r="E269" s="236" t="s">
        <v>531</v>
      </c>
      <c r="F269" s="237" t="s">
        <v>532</v>
      </c>
      <c r="G269" s="238" t="s">
        <v>167</v>
      </c>
      <c r="H269" s="239">
        <v>22</v>
      </c>
      <c r="I269" s="240"/>
      <c r="J269" s="241">
        <f>ROUND(I269*H269,2)</f>
        <v>0</v>
      </c>
      <c r="K269" s="237" t="s">
        <v>168</v>
      </c>
      <c r="L269" s="242"/>
      <c r="M269" s="243" t="s">
        <v>1</v>
      </c>
      <c r="N269" s="244" t="s">
        <v>43</v>
      </c>
      <c r="O269" s="87"/>
      <c r="P269" s="204">
        <f>O269*H269</f>
        <v>0</v>
      </c>
      <c r="Q269" s="204">
        <v>0</v>
      </c>
      <c r="R269" s="204">
        <f>Q269*H269</f>
        <v>0</v>
      </c>
      <c r="S269" s="204">
        <v>0</v>
      </c>
      <c r="T269" s="205">
        <f>S269*H269</f>
        <v>0</v>
      </c>
      <c r="U269" s="34"/>
      <c r="V269" s="34"/>
      <c r="W269" s="34"/>
      <c r="X269" s="34"/>
      <c r="Y269" s="34"/>
      <c r="Z269" s="34"/>
      <c r="AA269" s="34"/>
      <c r="AB269" s="34"/>
      <c r="AC269" s="34"/>
      <c r="AD269" s="34"/>
      <c r="AE269" s="34"/>
      <c r="AR269" s="206" t="s">
        <v>435</v>
      </c>
      <c r="AT269" s="206" t="s">
        <v>397</v>
      </c>
      <c r="AU269" s="206" t="s">
        <v>78</v>
      </c>
      <c r="AY269" s="13" t="s">
        <v>170</v>
      </c>
      <c r="BE269" s="207">
        <f>IF(N269="základní",J269,0)</f>
        <v>0</v>
      </c>
      <c r="BF269" s="207">
        <f>IF(N269="snížená",J269,0)</f>
        <v>0</v>
      </c>
      <c r="BG269" s="207">
        <f>IF(N269="zákl. přenesená",J269,0)</f>
        <v>0</v>
      </c>
      <c r="BH269" s="207">
        <f>IF(N269="sníž. přenesená",J269,0)</f>
        <v>0</v>
      </c>
      <c r="BI269" s="207">
        <f>IF(N269="nulová",J269,0)</f>
        <v>0</v>
      </c>
      <c r="BJ269" s="13" t="s">
        <v>85</v>
      </c>
      <c r="BK269" s="207">
        <f>ROUND(I269*H269,2)</f>
        <v>0</v>
      </c>
      <c r="BL269" s="13" t="s">
        <v>435</v>
      </c>
      <c r="BM269" s="206" t="s">
        <v>1250</v>
      </c>
    </row>
    <row r="270" s="2" customFormat="1">
      <c r="A270" s="34"/>
      <c r="B270" s="35"/>
      <c r="C270" s="36"/>
      <c r="D270" s="208" t="s">
        <v>172</v>
      </c>
      <c r="E270" s="36"/>
      <c r="F270" s="209" t="s">
        <v>1210</v>
      </c>
      <c r="G270" s="36"/>
      <c r="H270" s="36"/>
      <c r="I270" s="210"/>
      <c r="J270" s="36"/>
      <c r="K270" s="36"/>
      <c r="L270" s="40"/>
      <c r="M270" s="211"/>
      <c r="N270" s="212"/>
      <c r="O270" s="87"/>
      <c r="P270" s="87"/>
      <c r="Q270" s="87"/>
      <c r="R270" s="87"/>
      <c r="S270" s="87"/>
      <c r="T270" s="88"/>
      <c r="U270" s="34"/>
      <c r="V270" s="34"/>
      <c r="W270" s="34"/>
      <c r="X270" s="34"/>
      <c r="Y270" s="34"/>
      <c r="Z270" s="34"/>
      <c r="AA270" s="34"/>
      <c r="AB270" s="34"/>
      <c r="AC270" s="34"/>
      <c r="AD270" s="34"/>
      <c r="AE270" s="34"/>
      <c r="AT270" s="13" t="s">
        <v>172</v>
      </c>
      <c r="AU270" s="13" t="s">
        <v>78</v>
      </c>
    </row>
    <row r="271" s="10" customFormat="1">
      <c r="A271" s="10"/>
      <c r="B271" s="213"/>
      <c r="C271" s="214"/>
      <c r="D271" s="208" t="s">
        <v>187</v>
      </c>
      <c r="E271" s="215" t="s">
        <v>1</v>
      </c>
      <c r="F271" s="216" t="s">
        <v>1249</v>
      </c>
      <c r="G271" s="214"/>
      <c r="H271" s="217">
        <v>22</v>
      </c>
      <c r="I271" s="218"/>
      <c r="J271" s="214"/>
      <c r="K271" s="214"/>
      <c r="L271" s="219"/>
      <c r="M271" s="220"/>
      <c r="N271" s="221"/>
      <c r="O271" s="221"/>
      <c r="P271" s="221"/>
      <c r="Q271" s="221"/>
      <c r="R271" s="221"/>
      <c r="S271" s="221"/>
      <c r="T271" s="222"/>
      <c r="U271" s="10"/>
      <c r="V271" s="10"/>
      <c r="W271" s="10"/>
      <c r="X271" s="10"/>
      <c r="Y271" s="10"/>
      <c r="Z271" s="10"/>
      <c r="AA271" s="10"/>
      <c r="AB271" s="10"/>
      <c r="AC271" s="10"/>
      <c r="AD271" s="10"/>
      <c r="AE271" s="10"/>
      <c r="AT271" s="223" t="s">
        <v>187</v>
      </c>
      <c r="AU271" s="223" t="s">
        <v>78</v>
      </c>
      <c r="AV271" s="10" t="s">
        <v>87</v>
      </c>
      <c r="AW271" s="10" t="s">
        <v>34</v>
      </c>
      <c r="AX271" s="10" t="s">
        <v>85</v>
      </c>
      <c r="AY271" s="223" t="s">
        <v>170</v>
      </c>
    </row>
    <row r="272" s="2" customFormat="1" ht="16.5" customHeight="1">
      <c r="A272" s="34"/>
      <c r="B272" s="35"/>
      <c r="C272" s="235" t="s">
        <v>492</v>
      </c>
      <c r="D272" s="235" t="s">
        <v>397</v>
      </c>
      <c r="E272" s="236" t="s">
        <v>535</v>
      </c>
      <c r="F272" s="237" t="s">
        <v>536</v>
      </c>
      <c r="G272" s="238" t="s">
        <v>167</v>
      </c>
      <c r="H272" s="239">
        <v>22</v>
      </c>
      <c r="I272" s="240"/>
      <c r="J272" s="241">
        <f>ROUND(I272*H272,2)</f>
        <v>0</v>
      </c>
      <c r="K272" s="237" t="s">
        <v>1</v>
      </c>
      <c r="L272" s="242"/>
      <c r="M272" s="243" t="s">
        <v>1</v>
      </c>
      <c r="N272" s="244" t="s">
        <v>43</v>
      </c>
      <c r="O272" s="87"/>
      <c r="P272" s="204">
        <f>O272*H272</f>
        <v>0</v>
      </c>
      <c r="Q272" s="204">
        <v>4.0000000000000003E-05</v>
      </c>
      <c r="R272" s="204">
        <f>Q272*H272</f>
        <v>0.00088000000000000003</v>
      </c>
      <c r="S272" s="204">
        <v>0</v>
      </c>
      <c r="T272" s="205">
        <f>S272*H272</f>
        <v>0</v>
      </c>
      <c r="U272" s="34"/>
      <c r="V272" s="34"/>
      <c r="W272" s="34"/>
      <c r="X272" s="34"/>
      <c r="Y272" s="34"/>
      <c r="Z272" s="34"/>
      <c r="AA272" s="34"/>
      <c r="AB272" s="34"/>
      <c r="AC272" s="34"/>
      <c r="AD272" s="34"/>
      <c r="AE272" s="34"/>
      <c r="AR272" s="206" t="s">
        <v>259</v>
      </c>
      <c r="AT272" s="206" t="s">
        <v>397</v>
      </c>
      <c r="AU272" s="206" t="s">
        <v>78</v>
      </c>
      <c r="AY272" s="13" t="s">
        <v>170</v>
      </c>
      <c r="BE272" s="207">
        <f>IF(N272="základní",J272,0)</f>
        <v>0</v>
      </c>
      <c r="BF272" s="207">
        <f>IF(N272="snížená",J272,0)</f>
        <v>0</v>
      </c>
      <c r="BG272" s="207">
        <f>IF(N272="zákl. přenesená",J272,0)</f>
        <v>0</v>
      </c>
      <c r="BH272" s="207">
        <f>IF(N272="sníž. přenesená",J272,0)</f>
        <v>0</v>
      </c>
      <c r="BI272" s="207">
        <f>IF(N272="nulová",J272,0)</f>
        <v>0</v>
      </c>
      <c r="BJ272" s="13" t="s">
        <v>85</v>
      </c>
      <c r="BK272" s="207">
        <f>ROUND(I272*H272,2)</f>
        <v>0</v>
      </c>
      <c r="BL272" s="13" t="s">
        <v>259</v>
      </c>
      <c r="BM272" s="206" t="s">
        <v>1251</v>
      </c>
    </row>
    <row r="273" s="2" customFormat="1">
      <c r="A273" s="34"/>
      <c r="B273" s="35"/>
      <c r="C273" s="36"/>
      <c r="D273" s="208" t="s">
        <v>172</v>
      </c>
      <c r="E273" s="36"/>
      <c r="F273" s="209" t="s">
        <v>1210</v>
      </c>
      <c r="G273" s="36"/>
      <c r="H273" s="36"/>
      <c r="I273" s="210"/>
      <c r="J273" s="36"/>
      <c r="K273" s="36"/>
      <c r="L273" s="40"/>
      <c r="M273" s="211"/>
      <c r="N273" s="212"/>
      <c r="O273" s="87"/>
      <c r="P273" s="87"/>
      <c r="Q273" s="87"/>
      <c r="R273" s="87"/>
      <c r="S273" s="87"/>
      <c r="T273" s="88"/>
      <c r="U273" s="34"/>
      <c r="V273" s="34"/>
      <c r="W273" s="34"/>
      <c r="X273" s="34"/>
      <c r="Y273" s="34"/>
      <c r="Z273" s="34"/>
      <c r="AA273" s="34"/>
      <c r="AB273" s="34"/>
      <c r="AC273" s="34"/>
      <c r="AD273" s="34"/>
      <c r="AE273" s="34"/>
      <c r="AT273" s="13" t="s">
        <v>172</v>
      </c>
      <c r="AU273" s="13" t="s">
        <v>78</v>
      </c>
    </row>
    <row r="274" s="10" customFormat="1">
      <c r="A274" s="10"/>
      <c r="B274" s="213"/>
      <c r="C274" s="214"/>
      <c r="D274" s="208" t="s">
        <v>187</v>
      </c>
      <c r="E274" s="215" t="s">
        <v>1</v>
      </c>
      <c r="F274" s="216" t="s">
        <v>1249</v>
      </c>
      <c r="G274" s="214"/>
      <c r="H274" s="217">
        <v>22</v>
      </c>
      <c r="I274" s="218"/>
      <c r="J274" s="214"/>
      <c r="K274" s="214"/>
      <c r="L274" s="219"/>
      <c r="M274" s="220"/>
      <c r="N274" s="221"/>
      <c r="O274" s="221"/>
      <c r="P274" s="221"/>
      <c r="Q274" s="221"/>
      <c r="R274" s="221"/>
      <c r="S274" s="221"/>
      <c r="T274" s="222"/>
      <c r="U274" s="10"/>
      <c r="V274" s="10"/>
      <c r="W274" s="10"/>
      <c r="X274" s="10"/>
      <c r="Y274" s="10"/>
      <c r="Z274" s="10"/>
      <c r="AA274" s="10"/>
      <c r="AB274" s="10"/>
      <c r="AC274" s="10"/>
      <c r="AD274" s="10"/>
      <c r="AE274" s="10"/>
      <c r="AT274" s="223" t="s">
        <v>187</v>
      </c>
      <c r="AU274" s="223" t="s">
        <v>78</v>
      </c>
      <c r="AV274" s="10" t="s">
        <v>87</v>
      </c>
      <c r="AW274" s="10" t="s">
        <v>34</v>
      </c>
      <c r="AX274" s="10" t="s">
        <v>85</v>
      </c>
      <c r="AY274" s="223" t="s">
        <v>170</v>
      </c>
    </row>
    <row r="275" s="2" customFormat="1" ht="16.5" customHeight="1">
      <c r="A275" s="34"/>
      <c r="B275" s="35"/>
      <c r="C275" s="235" t="s">
        <v>496</v>
      </c>
      <c r="D275" s="235" t="s">
        <v>397</v>
      </c>
      <c r="E275" s="236" t="s">
        <v>539</v>
      </c>
      <c r="F275" s="237" t="s">
        <v>540</v>
      </c>
      <c r="G275" s="238" t="s">
        <v>167</v>
      </c>
      <c r="H275" s="239">
        <v>22</v>
      </c>
      <c r="I275" s="240"/>
      <c r="J275" s="241">
        <f>ROUND(I275*H275,2)</f>
        <v>0</v>
      </c>
      <c r="K275" s="237" t="s">
        <v>1</v>
      </c>
      <c r="L275" s="242"/>
      <c r="M275" s="243" t="s">
        <v>1</v>
      </c>
      <c r="N275" s="244" t="s">
        <v>43</v>
      </c>
      <c r="O275" s="87"/>
      <c r="P275" s="204">
        <f>O275*H275</f>
        <v>0</v>
      </c>
      <c r="Q275" s="204">
        <v>4.0000000000000003E-05</v>
      </c>
      <c r="R275" s="204">
        <f>Q275*H275</f>
        <v>0.00088000000000000003</v>
      </c>
      <c r="S275" s="204">
        <v>0</v>
      </c>
      <c r="T275" s="205">
        <f>S275*H275</f>
        <v>0</v>
      </c>
      <c r="U275" s="34"/>
      <c r="V275" s="34"/>
      <c r="W275" s="34"/>
      <c r="X275" s="34"/>
      <c r="Y275" s="34"/>
      <c r="Z275" s="34"/>
      <c r="AA275" s="34"/>
      <c r="AB275" s="34"/>
      <c r="AC275" s="34"/>
      <c r="AD275" s="34"/>
      <c r="AE275" s="34"/>
      <c r="AR275" s="206" t="s">
        <v>259</v>
      </c>
      <c r="AT275" s="206" t="s">
        <v>397</v>
      </c>
      <c r="AU275" s="206" t="s">
        <v>78</v>
      </c>
      <c r="AY275" s="13" t="s">
        <v>170</v>
      </c>
      <c r="BE275" s="207">
        <f>IF(N275="základní",J275,0)</f>
        <v>0</v>
      </c>
      <c r="BF275" s="207">
        <f>IF(N275="snížená",J275,0)</f>
        <v>0</v>
      </c>
      <c r="BG275" s="207">
        <f>IF(N275="zákl. přenesená",J275,0)</f>
        <v>0</v>
      </c>
      <c r="BH275" s="207">
        <f>IF(N275="sníž. přenesená",J275,0)</f>
        <v>0</v>
      </c>
      <c r="BI275" s="207">
        <f>IF(N275="nulová",J275,0)</f>
        <v>0</v>
      </c>
      <c r="BJ275" s="13" t="s">
        <v>85</v>
      </c>
      <c r="BK275" s="207">
        <f>ROUND(I275*H275,2)</f>
        <v>0</v>
      </c>
      <c r="BL275" s="13" t="s">
        <v>259</v>
      </c>
      <c r="BM275" s="206" t="s">
        <v>1252</v>
      </c>
    </row>
    <row r="276" s="2" customFormat="1">
      <c r="A276" s="34"/>
      <c r="B276" s="35"/>
      <c r="C276" s="36"/>
      <c r="D276" s="208" t="s">
        <v>172</v>
      </c>
      <c r="E276" s="36"/>
      <c r="F276" s="209" t="s">
        <v>1210</v>
      </c>
      <c r="G276" s="36"/>
      <c r="H276" s="36"/>
      <c r="I276" s="210"/>
      <c r="J276" s="36"/>
      <c r="K276" s="36"/>
      <c r="L276" s="40"/>
      <c r="M276" s="211"/>
      <c r="N276" s="212"/>
      <c r="O276" s="87"/>
      <c r="P276" s="87"/>
      <c r="Q276" s="87"/>
      <c r="R276" s="87"/>
      <c r="S276" s="87"/>
      <c r="T276" s="88"/>
      <c r="U276" s="34"/>
      <c r="V276" s="34"/>
      <c r="W276" s="34"/>
      <c r="X276" s="34"/>
      <c r="Y276" s="34"/>
      <c r="Z276" s="34"/>
      <c r="AA276" s="34"/>
      <c r="AB276" s="34"/>
      <c r="AC276" s="34"/>
      <c r="AD276" s="34"/>
      <c r="AE276" s="34"/>
      <c r="AT276" s="13" t="s">
        <v>172</v>
      </c>
      <c r="AU276" s="13" t="s">
        <v>78</v>
      </c>
    </row>
    <row r="277" s="10" customFormat="1">
      <c r="A277" s="10"/>
      <c r="B277" s="213"/>
      <c r="C277" s="214"/>
      <c r="D277" s="208" t="s">
        <v>187</v>
      </c>
      <c r="E277" s="215" t="s">
        <v>1</v>
      </c>
      <c r="F277" s="216" t="s">
        <v>1249</v>
      </c>
      <c r="G277" s="214"/>
      <c r="H277" s="217">
        <v>22</v>
      </c>
      <c r="I277" s="218"/>
      <c r="J277" s="214"/>
      <c r="K277" s="214"/>
      <c r="L277" s="219"/>
      <c r="M277" s="220"/>
      <c r="N277" s="221"/>
      <c r="O277" s="221"/>
      <c r="P277" s="221"/>
      <c r="Q277" s="221"/>
      <c r="R277" s="221"/>
      <c r="S277" s="221"/>
      <c r="T277" s="222"/>
      <c r="U277" s="10"/>
      <c r="V277" s="10"/>
      <c r="W277" s="10"/>
      <c r="X277" s="10"/>
      <c r="Y277" s="10"/>
      <c r="Z277" s="10"/>
      <c r="AA277" s="10"/>
      <c r="AB277" s="10"/>
      <c r="AC277" s="10"/>
      <c r="AD277" s="10"/>
      <c r="AE277" s="10"/>
      <c r="AT277" s="223" t="s">
        <v>187</v>
      </c>
      <c r="AU277" s="223" t="s">
        <v>78</v>
      </c>
      <c r="AV277" s="10" t="s">
        <v>87</v>
      </c>
      <c r="AW277" s="10" t="s">
        <v>34</v>
      </c>
      <c r="AX277" s="10" t="s">
        <v>85</v>
      </c>
      <c r="AY277" s="223" t="s">
        <v>170</v>
      </c>
    </row>
    <row r="278" s="2" customFormat="1" ht="33" customHeight="1">
      <c r="A278" s="34"/>
      <c r="B278" s="35"/>
      <c r="C278" s="235" t="s">
        <v>500</v>
      </c>
      <c r="D278" s="235" t="s">
        <v>397</v>
      </c>
      <c r="E278" s="236" t="s">
        <v>543</v>
      </c>
      <c r="F278" s="237" t="s">
        <v>544</v>
      </c>
      <c r="G278" s="238" t="s">
        <v>167</v>
      </c>
      <c r="H278" s="239">
        <v>9</v>
      </c>
      <c r="I278" s="240"/>
      <c r="J278" s="241">
        <f>ROUND(I278*H278,2)</f>
        <v>0</v>
      </c>
      <c r="K278" s="237" t="s">
        <v>168</v>
      </c>
      <c r="L278" s="242"/>
      <c r="M278" s="243" t="s">
        <v>1</v>
      </c>
      <c r="N278" s="244" t="s">
        <v>43</v>
      </c>
      <c r="O278" s="87"/>
      <c r="P278" s="204">
        <f>O278*H278</f>
        <v>0</v>
      </c>
      <c r="Q278" s="204">
        <v>0</v>
      </c>
      <c r="R278" s="204">
        <f>Q278*H278</f>
        <v>0</v>
      </c>
      <c r="S278" s="204">
        <v>0</v>
      </c>
      <c r="T278" s="205">
        <f>S278*H278</f>
        <v>0</v>
      </c>
      <c r="U278" s="34"/>
      <c r="V278" s="34"/>
      <c r="W278" s="34"/>
      <c r="X278" s="34"/>
      <c r="Y278" s="34"/>
      <c r="Z278" s="34"/>
      <c r="AA278" s="34"/>
      <c r="AB278" s="34"/>
      <c r="AC278" s="34"/>
      <c r="AD278" s="34"/>
      <c r="AE278" s="34"/>
      <c r="AR278" s="206" t="s">
        <v>206</v>
      </c>
      <c r="AT278" s="206" t="s">
        <v>397</v>
      </c>
      <c r="AU278" s="206" t="s">
        <v>78</v>
      </c>
      <c r="AY278" s="13" t="s">
        <v>170</v>
      </c>
      <c r="BE278" s="207">
        <f>IF(N278="základní",J278,0)</f>
        <v>0</v>
      </c>
      <c r="BF278" s="207">
        <f>IF(N278="snížená",J278,0)</f>
        <v>0</v>
      </c>
      <c r="BG278" s="207">
        <f>IF(N278="zákl. přenesená",J278,0)</f>
        <v>0</v>
      </c>
      <c r="BH278" s="207">
        <f>IF(N278="sníž. přenesená",J278,0)</f>
        <v>0</v>
      </c>
      <c r="BI278" s="207">
        <f>IF(N278="nulová",J278,0)</f>
        <v>0</v>
      </c>
      <c r="BJ278" s="13" t="s">
        <v>85</v>
      </c>
      <c r="BK278" s="207">
        <f>ROUND(I278*H278,2)</f>
        <v>0</v>
      </c>
      <c r="BL278" s="13" t="s">
        <v>169</v>
      </c>
      <c r="BM278" s="206" t="s">
        <v>1253</v>
      </c>
    </row>
    <row r="279" s="2" customFormat="1" ht="33" customHeight="1">
      <c r="A279" s="34"/>
      <c r="B279" s="35"/>
      <c r="C279" s="235" t="s">
        <v>504</v>
      </c>
      <c r="D279" s="235" t="s">
        <v>397</v>
      </c>
      <c r="E279" s="236" t="s">
        <v>547</v>
      </c>
      <c r="F279" s="237" t="s">
        <v>548</v>
      </c>
      <c r="G279" s="238" t="s">
        <v>167</v>
      </c>
      <c r="H279" s="239">
        <v>6</v>
      </c>
      <c r="I279" s="240"/>
      <c r="J279" s="241">
        <f>ROUND(I279*H279,2)</f>
        <v>0</v>
      </c>
      <c r="K279" s="237" t="s">
        <v>168</v>
      </c>
      <c r="L279" s="242"/>
      <c r="M279" s="243" t="s">
        <v>1</v>
      </c>
      <c r="N279" s="244" t="s">
        <v>43</v>
      </c>
      <c r="O279" s="87"/>
      <c r="P279" s="204">
        <f>O279*H279</f>
        <v>0</v>
      </c>
      <c r="Q279" s="204">
        <v>0</v>
      </c>
      <c r="R279" s="204">
        <f>Q279*H279</f>
        <v>0</v>
      </c>
      <c r="S279" s="204">
        <v>0</v>
      </c>
      <c r="T279" s="205">
        <f>S279*H279</f>
        <v>0</v>
      </c>
      <c r="U279" s="34"/>
      <c r="V279" s="34"/>
      <c r="W279" s="34"/>
      <c r="X279" s="34"/>
      <c r="Y279" s="34"/>
      <c r="Z279" s="34"/>
      <c r="AA279" s="34"/>
      <c r="AB279" s="34"/>
      <c r="AC279" s="34"/>
      <c r="AD279" s="34"/>
      <c r="AE279" s="34"/>
      <c r="AR279" s="206" t="s">
        <v>206</v>
      </c>
      <c r="AT279" s="206" t="s">
        <v>397</v>
      </c>
      <c r="AU279" s="206" t="s">
        <v>78</v>
      </c>
      <c r="AY279" s="13" t="s">
        <v>170</v>
      </c>
      <c r="BE279" s="207">
        <f>IF(N279="základní",J279,0)</f>
        <v>0</v>
      </c>
      <c r="BF279" s="207">
        <f>IF(N279="snížená",J279,0)</f>
        <v>0</v>
      </c>
      <c r="BG279" s="207">
        <f>IF(N279="zákl. přenesená",J279,0)</f>
        <v>0</v>
      </c>
      <c r="BH279" s="207">
        <f>IF(N279="sníž. přenesená",J279,0)</f>
        <v>0</v>
      </c>
      <c r="BI279" s="207">
        <f>IF(N279="nulová",J279,0)</f>
        <v>0</v>
      </c>
      <c r="BJ279" s="13" t="s">
        <v>85</v>
      </c>
      <c r="BK279" s="207">
        <f>ROUND(I279*H279,2)</f>
        <v>0</v>
      </c>
      <c r="BL279" s="13" t="s">
        <v>169</v>
      </c>
      <c r="BM279" s="206" t="s">
        <v>1254</v>
      </c>
    </row>
    <row r="280" s="2" customFormat="1" ht="24.15" customHeight="1">
      <c r="A280" s="34"/>
      <c r="B280" s="35"/>
      <c r="C280" s="235" t="s">
        <v>508</v>
      </c>
      <c r="D280" s="235" t="s">
        <v>397</v>
      </c>
      <c r="E280" s="236" t="s">
        <v>551</v>
      </c>
      <c r="F280" s="237" t="s">
        <v>552</v>
      </c>
      <c r="G280" s="238" t="s">
        <v>167</v>
      </c>
      <c r="H280" s="239">
        <v>46</v>
      </c>
      <c r="I280" s="240"/>
      <c r="J280" s="241">
        <f>ROUND(I280*H280,2)</f>
        <v>0</v>
      </c>
      <c r="K280" s="237" t="s">
        <v>168</v>
      </c>
      <c r="L280" s="242"/>
      <c r="M280" s="245" t="s">
        <v>1</v>
      </c>
      <c r="N280" s="246" t="s">
        <v>43</v>
      </c>
      <c r="O280" s="247"/>
      <c r="P280" s="248">
        <f>O280*H280</f>
        <v>0</v>
      </c>
      <c r="Q280" s="248">
        <v>0.00025999999999999998</v>
      </c>
      <c r="R280" s="248">
        <f>Q280*H280</f>
        <v>0.011959999999999998</v>
      </c>
      <c r="S280" s="248">
        <v>0</v>
      </c>
      <c r="T280" s="249">
        <f>S280*H280</f>
        <v>0</v>
      </c>
      <c r="U280" s="34"/>
      <c r="V280" s="34"/>
      <c r="W280" s="34"/>
      <c r="X280" s="34"/>
      <c r="Y280" s="34"/>
      <c r="Z280" s="34"/>
      <c r="AA280" s="34"/>
      <c r="AB280" s="34"/>
      <c r="AC280" s="34"/>
      <c r="AD280" s="34"/>
      <c r="AE280" s="34"/>
      <c r="AR280" s="206" t="s">
        <v>206</v>
      </c>
      <c r="AT280" s="206" t="s">
        <v>397</v>
      </c>
      <c r="AU280" s="206" t="s">
        <v>78</v>
      </c>
      <c r="AY280" s="13" t="s">
        <v>170</v>
      </c>
      <c r="BE280" s="207">
        <f>IF(N280="základní",J280,0)</f>
        <v>0</v>
      </c>
      <c r="BF280" s="207">
        <f>IF(N280="snížená",J280,0)</f>
        <v>0</v>
      </c>
      <c r="BG280" s="207">
        <f>IF(N280="zákl. přenesená",J280,0)</f>
        <v>0</v>
      </c>
      <c r="BH280" s="207">
        <f>IF(N280="sníž. přenesená",J280,0)</f>
        <v>0</v>
      </c>
      <c r="BI280" s="207">
        <f>IF(N280="nulová",J280,0)</f>
        <v>0</v>
      </c>
      <c r="BJ280" s="13" t="s">
        <v>85</v>
      </c>
      <c r="BK280" s="207">
        <f>ROUND(I280*H280,2)</f>
        <v>0</v>
      </c>
      <c r="BL280" s="13" t="s">
        <v>169</v>
      </c>
      <c r="BM280" s="206" t="s">
        <v>1255</v>
      </c>
    </row>
    <row r="281" s="2" customFormat="1" ht="6.96" customHeight="1">
      <c r="A281" s="34"/>
      <c r="B281" s="62"/>
      <c r="C281" s="63"/>
      <c r="D281" s="63"/>
      <c r="E281" s="63"/>
      <c r="F281" s="63"/>
      <c r="G281" s="63"/>
      <c r="H281" s="63"/>
      <c r="I281" s="63"/>
      <c r="J281" s="63"/>
      <c r="K281" s="63"/>
      <c r="L281" s="40"/>
      <c r="M281" s="34"/>
      <c r="O281" s="34"/>
      <c r="P281" s="34"/>
      <c r="Q281" s="34"/>
      <c r="R281" s="34"/>
      <c r="S281" s="34"/>
      <c r="T281" s="34"/>
      <c r="U281" s="34"/>
      <c r="V281" s="34"/>
      <c r="W281" s="34"/>
      <c r="X281" s="34"/>
      <c r="Y281" s="34"/>
      <c r="Z281" s="34"/>
      <c r="AA281" s="34"/>
      <c r="AB281" s="34"/>
      <c r="AC281" s="34"/>
      <c r="AD281" s="34"/>
      <c r="AE281" s="34"/>
    </row>
  </sheetData>
  <sheetProtection sheet="1" autoFilter="0" formatColumns="0" formatRows="0" objects="1" scenarios="1" spinCount="100000" saltValue="5MVh6uwG0SS6Ro0pvE+Hu054fqOqQwX/bwHFJ/CJIJJskuZCDqzsODk4v2R0q8NCBW4r0Gw+BR7KpwsdR3PWeQ==" hashValue="Fm13Oil6KRUqGlUEFn4RTmOiAvBmiguGSJeQc5nktpQ1YKQmotLSU1N2ULPlrSTU2f32egV0eTfHF6saCAvaNQ==" algorithmName="SHA-512" password="CC35"/>
  <autoFilter ref="C119:K28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132</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1134</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1256</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ROUND((SUM(BE120:BE160)),  2)</f>
        <v>0</v>
      </c>
      <c r="G35" s="34"/>
      <c r="H35" s="34"/>
      <c r="I35" s="160">
        <v>0.20999999999999999</v>
      </c>
      <c r="J35" s="159">
        <f>ROUND(((SUM(BE120:BE160))*I35),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ROUND((SUM(BF120:BF160)),  2)</f>
        <v>0</v>
      </c>
      <c r="G36" s="34"/>
      <c r="H36" s="34"/>
      <c r="I36" s="160">
        <v>0.14999999999999999</v>
      </c>
      <c r="J36" s="159">
        <f>ROUND(((SUM(BF120:BF160))*I36),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ROUND((SUM(BG120:BG160)),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ROUND((SUM(BH120:BH160)),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ROUND((SUM(BI120:BI160)),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1134</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A.4.2 - Materiál zajištěný objednatelem - NEOCEŇOVAT</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1134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A.4.2 - Materiál zajištěný objednatelem - NEOCEŇOVAT</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SUM(P121:P160)</f>
        <v>0</v>
      </c>
      <c r="Q120" s="100"/>
      <c r="R120" s="192">
        <f>SUM(R121:R160)</f>
        <v>63.582550000000005</v>
      </c>
      <c r="S120" s="100"/>
      <c r="T120" s="193">
        <f>SUM(T121:T160)</f>
        <v>0</v>
      </c>
      <c r="U120" s="34"/>
      <c r="V120" s="34"/>
      <c r="W120" s="34"/>
      <c r="X120" s="34"/>
      <c r="Y120" s="34"/>
      <c r="Z120" s="34"/>
      <c r="AA120" s="34"/>
      <c r="AB120" s="34"/>
      <c r="AC120" s="34"/>
      <c r="AD120" s="34"/>
      <c r="AE120" s="34"/>
      <c r="AT120" s="13" t="s">
        <v>77</v>
      </c>
      <c r="AU120" s="13" t="s">
        <v>150</v>
      </c>
      <c r="BK120" s="194">
        <f>SUM(BK121:BK160)</f>
        <v>0</v>
      </c>
    </row>
    <row r="121" s="2" customFormat="1" ht="24.15" customHeight="1">
      <c r="A121" s="34"/>
      <c r="B121" s="35"/>
      <c r="C121" s="235" t="s">
        <v>85</v>
      </c>
      <c r="D121" s="235" t="s">
        <v>397</v>
      </c>
      <c r="E121" s="236" t="s">
        <v>556</v>
      </c>
      <c r="F121" s="237" t="s">
        <v>557</v>
      </c>
      <c r="G121" s="238" t="s">
        <v>167</v>
      </c>
      <c r="H121" s="239">
        <v>65</v>
      </c>
      <c r="I121" s="240"/>
      <c r="J121" s="241">
        <f>ROUND(I121*H121,2)</f>
        <v>0</v>
      </c>
      <c r="K121" s="237" t="s">
        <v>168</v>
      </c>
      <c r="L121" s="242"/>
      <c r="M121" s="243" t="s">
        <v>1</v>
      </c>
      <c r="N121" s="244" t="s">
        <v>43</v>
      </c>
      <c r="O121" s="87"/>
      <c r="P121" s="204">
        <f>O121*H121</f>
        <v>0</v>
      </c>
      <c r="Q121" s="204">
        <v>0.097000000000000003</v>
      </c>
      <c r="R121" s="204">
        <f>Q121*H121</f>
        <v>6.3050000000000006</v>
      </c>
      <c r="S121" s="204">
        <v>0</v>
      </c>
      <c r="T121" s="205">
        <f>S121*H121</f>
        <v>0</v>
      </c>
      <c r="U121" s="34"/>
      <c r="V121" s="34"/>
      <c r="W121" s="34"/>
      <c r="X121" s="34"/>
      <c r="Y121" s="34"/>
      <c r="Z121" s="34"/>
      <c r="AA121" s="34"/>
      <c r="AB121" s="34"/>
      <c r="AC121" s="34"/>
      <c r="AD121" s="34"/>
      <c r="AE121" s="34"/>
      <c r="AR121" s="206" t="s">
        <v>259</v>
      </c>
      <c r="AT121" s="206" t="s">
        <v>397</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1257</v>
      </c>
    </row>
    <row r="122" s="2" customFormat="1" ht="24.15" customHeight="1">
      <c r="A122" s="34"/>
      <c r="B122" s="35"/>
      <c r="C122" s="235" t="s">
        <v>87</v>
      </c>
      <c r="D122" s="235" t="s">
        <v>397</v>
      </c>
      <c r="E122" s="236" t="s">
        <v>559</v>
      </c>
      <c r="F122" s="237" t="s">
        <v>560</v>
      </c>
      <c r="G122" s="238" t="s">
        <v>167</v>
      </c>
      <c r="H122" s="239">
        <v>40</v>
      </c>
      <c r="I122" s="240"/>
      <c r="J122" s="241">
        <f>ROUND(I122*H122,2)</f>
        <v>0</v>
      </c>
      <c r="K122" s="237" t="s">
        <v>168</v>
      </c>
      <c r="L122" s="242"/>
      <c r="M122" s="243" t="s">
        <v>1</v>
      </c>
      <c r="N122" s="244" t="s">
        <v>43</v>
      </c>
      <c r="O122" s="87"/>
      <c r="P122" s="204">
        <f>O122*H122</f>
        <v>0</v>
      </c>
      <c r="Q122" s="204">
        <v>0.097000000000000003</v>
      </c>
      <c r="R122" s="204">
        <f>Q122*H122</f>
        <v>3.8799999999999999</v>
      </c>
      <c r="S122" s="204">
        <v>0</v>
      </c>
      <c r="T122" s="205">
        <f>S122*H122</f>
        <v>0</v>
      </c>
      <c r="U122" s="34"/>
      <c r="V122" s="34"/>
      <c r="W122" s="34"/>
      <c r="X122" s="34"/>
      <c r="Y122" s="34"/>
      <c r="Z122" s="34"/>
      <c r="AA122" s="34"/>
      <c r="AB122" s="34"/>
      <c r="AC122" s="34"/>
      <c r="AD122" s="34"/>
      <c r="AE122" s="34"/>
      <c r="AR122" s="206" t="s">
        <v>259</v>
      </c>
      <c r="AT122" s="206" t="s">
        <v>397</v>
      </c>
      <c r="AU122" s="206" t="s">
        <v>78</v>
      </c>
      <c r="AY122" s="13" t="s">
        <v>170</v>
      </c>
      <c r="BE122" s="207">
        <f>IF(N122="základní",J122,0)</f>
        <v>0</v>
      </c>
      <c r="BF122" s="207">
        <f>IF(N122="snížená",J122,0)</f>
        <v>0</v>
      </c>
      <c r="BG122" s="207">
        <f>IF(N122="zákl. přenesená",J122,0)</f>
        <v>0</v>
      </c>
      <c r="BH122" s="207">
        <f>IF(N122="sníž. přenesená",J122,0)</f>
        <v>0</v>
      </c>
      <c r="BI122" s="207">
        <f>IF(N122="nulová",J122,0)</f>
        <v>0</v>
      </c>
      <c r="BJ122" s="13" t="s">
        <v>85</v>
      </c>
      <c r="BK122" s="207">
        <f>ROUND(I122*H122,2)</f>
        <v>0</v>
      </c>
      <c r="BL122" s="13" t="s">
        <v>259</v>
      </c>
      <c r="BM122" s="206" t="s">
        <v>1258</v>
      </c>
    </row>
    <row r="123" s="2" customFormat="1" ht="24.15" customHeight="1">
      <c r="A123" s="34"/>
      <c r="B123" s="35"/>
      <c r="C123" s="235" t="s">
        <v>177</v>
      </c>
      <c r="D123" s="235" t="s">
        <v>397</v>
      </c>
      <c r="E123" s="236" t="s">
        <v>562</v>
      </c>
      <c r="F123" s="237" t="s">
        <v>563</v>
      </c>
      <c r="G123" s="238" t="s">
        <v>167</v>
      </c>
      <c r="H123" s="239">
        <v>18</v>
      </c>
      <c r="I123" s="240"/>
      <c r="J123" s="241">
        <f>ROUND(I123*H123,2)</f>
        <v>0</v>
      </c>
      <c r="K123" s="237" t="s">
        <v>168</v>
      </c>
      <c r="L123" s="242"/>
      <c r="M123" s="243" t="s">
        <v>1</v>
      </c>
      <c r="N123" s="244" t="s">
        <v>43</v>
      </c>
      <c r="O123" s="87"/>
      <c r="P123" s="204">
        <f>O123*H123</f>
        <v>0</v>
      </c>
      <c r="Q123" s="204">
        <v>0.10073</v>
      </c>
      <c r="R123" s="204">
        <f>Q123*H123</f>
        <v>1.81314</v>
      </c>
      <c r="S123" s="204">
        <v>0</v>
      </c>
      <c r="T123" s="205">
        <f>S123*H123</f>
        <v>0</v>
      </c>
      <c r="U123" s="34"/>
      <c r="V123" s="34"/>
      <c r="W123" s="34"/>
      <c r="X123" s="34"/>
      <c r="Y123" s="34"/>
      <c r="Z123" s="34"/>
      <c r="AA123" s="34"/>
      <c r="AB123" s="34"/>
      <c r="AC123" s="34"/>
      <c r="AD123" s="34"/>
      <c r="AE123" s="34"/>
      <c r="AR123" s="206" t="s">
        <v>259</v>
      </c>
      <c r="AT123" s="206" t="s">
        <v>397</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259</v>
      </c>
      <c r="BM123" s="206" t="s">
        <v>1259</v>
      </c>
    </row>
    <row r="124" s="2" customFormat="1" ht="24.15" customHeight="1">
      <c r="A124" s="34"/>
      <c r="B124" s="35"/>
      <c r="C124" s="235" t="s">
        <v>169</v>
      </c>
      <c r="D124" s="235" t="s">
        <v>397</v>
      </c>
      <c r="E124" s="236" t="s">
        <v>565</v>
      </c>
      <c r="F124" s="237" t="s">
        <v>566</v>
      </c>
      <c r="G124" s="238" t="s">
        <v>167</v>
      </c>
      <c r="H124" s="239">
        <v>15</v>
      </c>
      <c r="I124" s="240"/>
      <c r="J124" s="241">
        <f>ROUND(I124*H124,2)</f>
        <v>0</v>
      </c>
      <c r="K124" s="237" t="s">
        <v>168</v>
      </c>
      <c r="L124" s="242"/>
      <c r="M124" s="243" t="s">
        <v>1</v>
      </c>
      <c r="N124" s="244" t="s">
        <v>43</v>
      </c>
      <c r="O124" s="87"/>
      <c r="P124" s="204">
        <f>O124*H124</f>
        <v>0</v>
      </c>
      <c r="Q124" s="204">
        <v>0.10446</v>
      </c>
      <c r="R124" s="204">
        <f>Q124*H124</f>
        <v>1.5669</v>
      </c>
      <c r="S124" s="204">
        <v>0</v>
      </c>
      <c r="T124" s="205">
        <f>S124*H124</f>
        <v>0</v>
      </c>
      <c r="U124" s="34"/>
      <c r="V124" s="34"/>
      <c r="W124" s="34"/>
      <c r="X124" s="34"/>
      <c r="Y124" s="34"/>
      <c r="Z124" s="34"/>
      <c r="AA124" s="34"/>
      <c r="AB124" s="34"/>
      <c r="AC124" s="34"/>
      <c r="AD124" s="34"/>
      <c r="AE124" s="34"/>
      <c r="AR124" s="206" t="s">
        <v>259</v>
      </c>
      <c r="AT124" s="206" t="s">
        <v>397</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1260</v>
      </c>
    </row>
    <row r="125" s="2" customFormat="1" ht="24.15" customHeight="1">
      <c r="A125" s="34"/>
      <c r="B125" s="35"/>
      <c r="C125" s="235" t="s">
        <v>189</v>
      </c>
      <c r="D125" s="235" t="s">
        <v>397</v>
      </c>
      <c r="E125" s="236" t="s">
        <v>568</v>
      </c>
      <c r="F125" s="237" t="s">
        <v>569</v>
      </c>
      <c r="G125" s="238" t="s">
        <v>167</v>
      </c>
      <c r="H125" s="239">
        <v>13</v>
      </c>
      <c r="I125" s="240"/>
      <c r="J125" s="241">
        <f>ROUND(I125*H125,2)</f>
        <v>0</v>
      </c>
      <c r="K125" s="237" t="s">
        <v>168</v>
      </c>
      <c r="L125" s="242"/>
      <c r="M125" s="243" t="s">
        <v>1</v>
      </c>
      <c r="N125" s="244" t="s">
        <v>43</v>
      </c>
      <c r="O125" s="87"/>
      <c r="P125" s="204">
        <f>O125*H125</f>
        <v>0</v>
      </c>
      <c r="Q125" s="204">
        <v>0.10819</v>
      </c>
      <c r="R125" s="204">
        <f>Q125*H125</f>
        <v>1.4064699999999999</v>
      </c>
      <c r="S125" s="204">
        <v>0</v>
      </c>
      <c r="T125" s="205">
        <f>S125*H125</f>
        <v>0</v>
      </c>
      <c r="U125" s="34"/>
      <c r="V125" s="34"/>
      <c r="W125" s="34"/>
      <c r="X125" s="34"/>
      <c r="Y125" s="34"/>
      <c r="Z125" s="34"/>
      <c r="AA125" s="34"/>
      <c r="AB125" s="34"/>
      <c r="AC125" s="34"/>
      <c r="AD125" s="34"/>
      <c r="AE125" s="34"/>
      <c r="AR125" s="206" t="s">
        <v>259</v>
      </c>
      <c r="AT125" s="206" t="s">
        <v>397</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259</v>
      </c>
      <c r="BM125" s="206" t="s">
        <v>1261</v>
      </c>
    </row>
    <row r="126" s="2" customFormat="1" ht="24.15" customHeight="1">
      <c r="A126" s="34"/>
      <c r="B126" s="35"/>
      <c r="C126" s="235" t="s">
        <v>195</v>
      </c>
      <c r="D126" s="235" t="s">
        <v>397</v>
      </c>
      <c r="E126" s="236" t="s">
        <v>571</v>
      </c>
      <c r="F126" s="237" t="s">
        <v>572</v>
      </c>
      <c r="G126" s="238" t="s">
        <v>167</v>
      </c>
      <c r="H126" s="239">
        <v>9</v>
      </c>
      <c r="I126" s="240"/>
      <c r="J126" s="241">
        <f>ROUND(I126*H126,2)</f>
        <v>0</v>
      </c>
      <c r="K126" s="237" t="s">
        <v>168</v>
      </c>
      <c r="L126" s="242"/>
      <c r="M126" s="243" t="s">
        <v>1</v>
      </c>
      <c r="N126" s="244" t="s">
        <v>43</v>
      </c>
      <c r="O126" s="87"/>
      <c r="P126" s="204">
        <f>O126*H126</f>
        <v>0</v>
      </c>
      <c r="Q126" s="204">
        <v>0.11192000000000001</v>
      </c>
      <c r="R126" s="204">
        <f>Q126*H126</f>
        <v>1.00728</v>
      </c>
      <c r="S126" s="204">
        <v>0</v>
      </c>
      <c r="T126" s="205">
        <f>S126*H126</f>
        <v>0</v>
      </c>
      <c r="U126" s="34"/>
      <c r="V126" s="34"/>
      <c r="W126" s="34"/>
      <c r="X126" s="34"/>
      <c r="Y126" s="34"/>
      <c r="Z126" s="34"/>
      <c r="AA126" s="34"/>
      <c r="AB126" s="34"/>
      <c r="AC126" s="34"/>
      <c r="AD126" s="34"/>
      <c r="AE126" s="34"/>
      <c r="AR126" s="206" t="s">
        <v>259</v>
      </c>
      <c r="AT126" s="206" t="s">
        <v>397</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259</v>
      </c>
      <c r="BM126" s="206" t="s">
        <v>1262</v>
      </c>
    </row>
    <row r="127" s="2" customFormat="1" ht="24.15" customHeight="1">
      <c r="A127" s="34"/>
      <c r="B127" s="35"/>
      <c r="C127" s="235" t="s">
        <v>201</v>
      </c>
      <c r="D127" s="235" t="s">
        <v>397</v>
      </c>
      <c r="E127" s="236" t="s">
        <v>574</v>
      </c>
      <c r="F127" s="237" t="s">
        <v>575</v>
      </c>
      <c r="G127" s="238" t="s">
        <v>167</v>
      </c>
      <c r="H127" s="239">
        <v>9</v>
      </c>
      <c r="I127" s="240"/>
      <c r="J127" s="241">
        <f>ROUND(I127*H127,2)</f>
        <v>0</v>
      </c>
      <c r="K127" s="237" t="s">
        <v>168</v>
      </c>
      <c r="L127" s="242"/>
      <c r="M127" s="243" t="s">
        <v>1</v>
      </c>
      <c r="N127" s="244" t="s">
        <v>43</v>
      </c>
      <c r="O127" s="87"/>
      <c r="P127" s="204">
        <f>O127*H127</f>
        <v>0</v>
      </c>
      <c r="Q127" s="204">
        <v>0.11565</v>
      </c>
      <c r="R127" s="204">
        <f>Q127*H127</f>
        <v>1.0408500000000001</v>
      </c>
      <c r="S127" s="204">
        <v>0</v>
      </c>
      <c r="T127" s="205">
        <f>S127*H127</f>
        <v>0</v>
      </c>
      <c r="U127" s="34"/>
      <c r="V127" s="34"/>
      <c r="W127" s="34"/>
      <c r="X127" s="34"/>
      <c r="Y127" s="34"/>
      <c r="Z127" s="34"/>
      <c r="AA127" s="34"/>
      <c r="AB127" s="34"/>
      <c r="AC127" s="34"/>
      <c r="AD127" s="34"/>
      <c r="AE127" s="34"/>
      <c r="AR127" s="206" t="s">
        <v>259</v>
      </c>
      <c r="AT127" s="206" t="s">
        <v>397</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1263</v>
      </c>
    </row>
    <row r="128" s="2" customFormat="1" ht="24.15" customHeight="1">
      <c r="A128" s="34"/>
      <c r="B128" s="35"/>
      <c r="C128" s="235" t="s">
        <v>206</v>
      </c>
      <c r="D128" s="235" t="s">
        <v>397</v>
      </c>
      <c r="E128" s="236" t="s">
        <v>577</v>
      </c>
      <c r="F128" s="237" t="s">
        <v>578</v>
      </c>
      <c r="G128" s="238" t="s">
        <v>167</v>
      </c>
      <c r="H128" s="239">
        <v>6</v>
      </c>
      <c r="I128" s="240"/>
      <c r="J128" s="241">
        <f>ROUND(I128*H128,2)</f>
        <v>0</v>
      </c>
      <c r="K128" s="237" t="s">
        <v>168</v>
      </c>
      <c r="L128" s="242"/>
      <c r="M128" s="243" t="s">
        <v>1</v>
      </c>
      <c r="N128" s="244" t="s">
        <v>43</v>
      </c>
      <c r="O128" s="87"/>
      <c r="P128" s="204">
        <f>O128*H128</f>
        <v>0</v>
      </c>
      <c r="Q128" s="204">
        <v>0.11938</v>
      </c>
      <c r="R128" s="204">
        <f>Q128*H128</f>
        <v>0.71628000000000003</v>
      </c>
      <c r="S128" s="204">
        <v>0</v>
      </c>
      <c r="T128" s="205">
        <f>S128*H128</f>
        <v>0</v>
      </c>
      <c r="U128" s="34"/>
      <c r="V128" s="34"/>
      <c r="W128" s="34"/>
      <c r="X128" s="34"/>
      <c r="Y128" s="34"/>
      <c r="Z128" s="34"/>
      <c r="AA128" s="34"/>
      <c r="AB128" s="34"/>
      <c r="AC128" s="34"/>
      <c r="AD128" s="34"/>
      <c r="AE128" s="34"/>
      <c r="AR128" s="206" t="s">
        <v>259</v>
      </c>
      <c r="AT128" s="206" t="s">
        <v>397</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259</v>
      </c>
      <c r="BM128" s="206" t="s">
        <v>1264</v>
      </c>
    </row>
    <row r="129" s="2" customFormat="1" ht="24.15" customHeight="1">
      <c r="A129" s="34"/>
      <c r="B129" s="35"/>
      <c r="C129" s="235" t="s">
        <v>211</v>
      </c>
      <c r="D129" s="235" t="s">
        <v>397</v>
      </c>
      <c r="E129" s="236" t="s">
        <v>580</v>
      </c>
      <c r="F129" s="237" t="s">
        <v>581</v>
      </c>
      <c r="G129" s="238" t="s">
        <v>167</v>
      </c>
      <c r="H129" s="239">
        <v>9</v>
      </c>
      <c r="I129" s="240"/>
      <c r="J129" s="241">
        <f>ROUND(I129*H129,2)</f>
        <v>0</v>
      </c>
      <c r="K129" s="237" t="s">
        <v>168</v>
      </c>
      <c r="L129" s="242"/>
      <c r="M129" s="243" t="s">
        <v>1</v>
      </c>
      <c r="N129" s="244" t="s">
        <v>43</v>
      </c>
      <c r="O129" s="87"/>
      <c r="P129" s="204">
        <f>O129*H129</f>
        <v>0</v>
      </c>
      <c r="Q129" s="204">
        <v>0.12311999999999999</v>
      </c>
      <c r="R129" s="204">
        <f>Q129*H129</f>
        <v>1.10808</v>
      </c>
      <c r="S129" s="204">
        <v>0</v>
      </c>
      <c r="T129" s="205">
        <f>S129*H129</f>
        <v>0</v>
      </c>
      <c r="U129" s="34"/>
      <c r="V129" s="34"/>
      <c r="W129" s="34"/>
      <c r="X129" s="34"/>
      <c r="Y129" s="34"/>
      <c r="Z129" s="34"/>
      <c r="AA129" s="34"/>
      <c r="AB129" s="34"/>
      <c r="AC129" s="34"/>
      <c r="AD129" s="34"/>
      <c r="AE129" s="34"/>
      <c r="AR129" s="206" t="s">
        <v>259</v>
      </c>
      <c r="AT129" s="206" t="s">
        <v>397</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1265</v>
      </c>
    </row>
    <row r="130" s="2" customFormat="1" ht="24.15" customHeight="1">
      <c r="A130" s="34"/>
      <c r="B130" s="35"/>
      <c r="C130" s="235" t="s">
        <v>219</v>
      </c>
      <c r="D130" s="235" t="s">
        <v>397</v>
      </c>
      <c r="E130" s="236" t="s">
        <v>583</v>
      </c>
      <c r="F130" s="237" t="s">
        <v>584</v>
      </c>
      <c r="G130" s="238" t="s">
        <v>167</v>
      </c>
      <c r="H130" s="239">
        <v>8</v>
      </c>
      <c r="I130" s="240"/>
      <c r="J130" s="241">
        <f>ROUND(I130*H130,2)</f>
        <v>0</v>
      </c>
      <c r="K130" s="237" t="s">
        <v>168</v>
      </c>
      <c r="L130" s="242"/>
      <c r="M130" s="243" t="s">
        <v>1</v>
      </c>
      <c r="N130" s="244" t="s">
        <v>43</v>
      </c>
      <c r="O130" s="87"/>
      <c r="P130" s="204">
        <f>O130*H130</f>
        <v>0</v>
      </c>
      <c r="Q130" s="204">
        <v>0.12684999999999999</v>
      </c>
      <c r="R130" s="204">
        <f>Q130*H130</f>
        <v>1.0147999999999999</v>
      </c>
      <c r="S130" s="204">
        <v>0</v>
      </c>
      <c r="T130" s="205">
        <f>S130*H130</f>
        <v>0</v>
      </c>
      <c r="U130" s="34"/>
      <c r="V130" s="34"/>
      <c r="W130" s="34"/>
      <c r="X130" s="34"/>
      <c r="Y130" s="34"/>
      <c r="Z130" s="34"/>
      <c r="AA130" s="34"/>
      <c r="AB130" s="34"/>
      <c r="AC130" s="34"/>
      <c r="AD130" s="34"/>
      <c r="AE130" s="34"/>
      <c r="AR130" s="206" t="s">
        <v>259</v>
      </c>
      <c r="AT130" s="206" t="s">
        <v>397</v>
      </c>
      <c r="AU130" s="206" t="s">
        <v>78</v>
      </c>
      <c r="AY130" s="13" t="s">
        <v>170</v>
      </c>
      <c r="BE130" s="207">
        <f>IF(N130="základní",J130,0)</f>
        <v>0</v>
      </c>
      <c r="BF130" s="207">
        <f>IF(N130="snížená",J130,0)</f>
        <v>0</v>
      </c>
      <c r="BG130" s="207">
        <f>IF(N130="zákl. přenesená",J130,0)</f>
        <v>0</v>
      </c>
      <c r="BH130" s="207">
        <f>IF(N130="sníž. přenesená",J130,0)</f>
        <v>0</v>
      </c>
      <c r="BI130" s="207">
        <f>IF(N130="nulová",J130,0)</f>
        <v>0</v>
      </c>
      <c r="BJ130" s="13" t="s">
        <v>85</v>
      </c>
      <c r="BK130" s="207">
        <f>ROUND(I130*H130,2)</f>
        <v>0</v>
      </c>
      <c r="BL130" s="13" t="s">
        <v>259</v>
      </c>
      <c r="BM130" s="206" t="s">
        <v>1266</v>
      </c>
    </row>
    <row r="131" s="2" customFormat="1" ht="24.15" customHeight="1">
      <c r="A131" s="34"/>
      <c r="B131" s="35"/>
      <c r="C131" s="235" t="s">
        <v>231</v>
      </c>
      <c r="D131" s="235" t="s">
        <v>397</v>
      </c>
      <c r="E131" s="236" t="s">
        <v>586</v>
      </c>
      <c r="F131" s="237" t="s">
        <v>587</v>
      </c>
      <c r="G131" s="238" t="s">
        <v>167</v>
      </c>
      <c r="H131" s="239">
        <v>9</v>
      </c>
      <c r="I131" s="240"/>
      <c r="J131" s="241">
        <f>ROUND(I131*H131,2)</f>
        <v>0</v>
      </c>
      <c r="K131" s="237" t="s">
        <v>168</v>
      </c>
      <c r="L131" s="242"/>
      <c r="M131" s="243" t="s">
        <v>1</v>
      </c>
      <c r="N131" s="244" t="s">
        <v>43</v>
      </c>
      <c r="O131" s="87"/>
      <c r="P131" s="204">
        <f>O131*H131</f>
        <v>0</v>
      </c>
      <c r="Q131" s="204">
        <v>0.13058</v>
      </c>
      <c r="R131" s="204">
        <f>Q131*H131</f>
        <v>1.1752199999999999</v>
      </c>
      <c r="S131" s="204">
        <v>0</v>
      </c>
      <c r="T131" s="205">
        <f>S131*H131</f>
        <v>0</v>
      </c>
      <c r="U131" s="34"/>
      <c r="V131" s="34"/>
      <c r="W131" s="34"/>
      <c r="X131" s="34"/>
      <c r="Y131" s="34"/>
      <c r="Z131" s="34"/>
      <c r="AA131" s="34"/>
      <c r="AB131" s="34"/>
      <c r="AC131" s="34"/>
      <c r="AD131" s="34"/>
      <c r="AE131" s="34"/>
      <c r="AR131" s="206" t="s">
        <v>259</v>
      </c>
      <c r="AT131" s="206" t="s">
        <v>397</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1267</v>
      </c>
    </row>
    <row r="132" s="2" customFormat="1" ht="24.15" customHeight="1">
      <c r="A132" s="34"/>
      <c r="B132" s="35"/>
      <c r="C132" s="235" t="s">
        <v>239</v>
      </c>
      <c r="D132" s="235" t="s">
        <v>397</v>
      </c>
      <c r="E132" s="236" t="s">
        <v>589</v>
      </c>
      <c r="F132" s="237" t="s">
        <v>590</v>
      </c>
      <c r="G132" s="238" t="s">
        <v>167</v>
      </c>
      <c r="H132" s="239">
        <v>3</v>
      </c>
      <c r="I132" s="240"/>
      <c r="J132" s="241">
        <f>ROUND(I132*H132,2)</f>
        <v>0</v>
      </c>
      <c r="K132" s="237" t="s">
        <v>168</v>
      </c>
      <c r="L132" s="242"/>
      <c r="M132" s="243" t="s">
        <v>1</v>
      </c>
      <c r="N132" s="244" t="s">
        <v>43</v>
      </c>
      <c r="O132" s="87"/>
      <c r="P132" s="204">
        <f>O132*H132</f>
        <v>0</v>
      </c>
      <c r="Q132" s="204">
        <v>0.13431000000000001</v>
      </c>
      <c r="R132" s="204">
        <f>Q132*H132</f>
        <v>0.40293000000000001</v>
      </c>
      <c r="S132" s="204">
        <v>0</v>
      </c>
      <c r="T132" s="205">
        <f>S132*H132</f>
        <v>0</v>
      </c>
      <c r="U132" s="34"/>
      <c r="V132" s="34"/>
      <c r="W132" s="34"/>
      <c r="X132" s="34"/>
      <c r="Y132" s="34"/>
      <c r="Z132" s="34"/>
      <c r="AA132" s="34"/>
      <c r="AB132" s="34"/>
      <c r="AC132" s="34"/>
      <c r="AD132" s="34"/>
      <c r="AE132" s="34"/>
      <c r="AR132" s="206" t="s">
        <v>259</v>
      </c>
      <c r="AT132" s="206" t="s">
        <v>397</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1268</v>
      </c>
    </row>
    <row r="133" s="2" customFormat="1" ht="24.15" customHeight="1">
      <c r="A133" s="34"/>
      <c r="B133" s="35"/>
      <c r="C133" s="235" t="s">
        <v>244</v>
      </c>
      <c r="D133" s="235" t="s">
        <v>397</v>
      </c>
      <c r="E133" s="236" t="s">
        <v>592</v>
      </c>
      <c r="F133" s="237" t="s">
        <v>593</v>
      </c>
      <c r="G133" s="238" t="s">
        <v>167</v>
      </c>
      <c r="H133" s="239">
        <v>7</v>
      </c>
      <c r="I133" s="240"/>
      <c r="J133" s="241">
        <f>ROUND(I133*H133,2)</f>
        <v>0</v>
      </c>
      <c r="K133" s="237" t="s">
        <v>168</v>
      </c>
      <c r="L133" s="242"/>
      <c r="M133" s="243" t="s">
        <v>1</v>
      </c>
      <c r="N133" s="244" t="s">
        <v>43</v>
      </c>
      <c r="O133" s="87"/>
      <c r="P133" s="204">
        <f>O133*H133</f>
        <v>0</v>
      </c>
      <c r="Q133" s="204">
        <v>0.13804</v>
      </c>
      <c r="R133" s="204">
        <f>Q133*H133</f>
        <v>0.96628000000000003</v>
      </c>
      <c r="S133" s="204">
        <v>0</v>
      </c>
      <c r="T133" s="205">
        <f>S133*H133</f>
        <v>0</v>
      </c>
      <c r="U133" s="34"/>
      <c r="V133" s="34"/>
      <c r="W133" s="34"/>
      <c r="X133" s="34"/>
      <c r="Y133" s="34"/>
      <c r="Z133" s="34"/>
      <c r="AA133" s="34"/>
      <c r="AB133" s="34"/>
      <c r="AC133" s="34"/>
      <c r="AD133" s="34"/>
      <c r="AE133" s="34"/>
      <c r="AR133" s="206" t="s">
        <v>259</v>
      </c>
      <c r="AT133" s="206" t="s">
        <v>397</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1269</v>
      </c>
    </row>
    <row r="134" s="2" customFormat="1" ht="24.15" customHeight="1">
      <c r="A134" s="34"/>
      <c r="B134" s="35"/>
      <c r="C134" s="235" t="s">
        <v>251</v>
      </c>
      <c r="D134" s="235" t="s">
        <v>397</v>
      </c>
      <c r="E134" s="236" t="s">
        <v>595</v>
      </c>
      <c r="F134" s="237" t="s">
        <v>596</v>
      </c>
      <c r="G134" s="238" t="s">
        <v>167</v>
      </c>
      <c r="H134" s="239">
        <v>6</v>
      </c>
      <c r="I134" s="240"/>
      <c r="J134" s="241">
        <f>ROUND(I134*H134,2)</f>
        <v>0</v>
      </c>
      <c r="K134" s="237" t="s">
        <v>168</v>
      </c>
      <c r="L134" s="242"/>
      <c r="M134" s="243" t="s">
        <v>1</v>
      </c>
      <c r="N134" s="244" t="s">
        <v>43</v>
      </c>
      <c r="O134" s="87"/>
      <c r="P134" s="204">
        <f>O134*H134</f>
        <v>0</v>
      </c>
      <c r="Q134" s="204">
        <v>0.14177000000000001</v>
      </c>
      <c r="R134" s="204">
        <f>Q134*H134</f>
        <v>0.85062000000000004</v>
      </c>
      <c r="S134" s="204">
        <v>0</v>
      </c>
      <c r="T134" s="205">
        <f>S134*H134</f>
        <v>0</v>
      </c>
      <c r="U134" s="34"/>
      <c r="V134" s="34"/>
      <c r="W134" s="34"/>
      <c r="X134" s="34"/>
      <c r="Y134" s="34"/>
      <c r="Z134" s="34"/>
      <c r="AA134" s="34"/>
      <c r="AB134" s="34"/>
      <c r="AC134" s="34"/>
      <c r="AD134" s="34"/>
      <c r="AE134" s="34"/>
      <c r="AR134" s="206" t="s">
        <v>259</v>
      </c>
      <c r="AT134" s="206" t="s">
        <v>397</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259</v>
      </c>
      <c r="BM134" s="206" t="s">
        <v>1270</v>
      </c>
    </row>
    <row r="135" s="2" customFormat="1" ht="24.15" customHeight="1">
      <c r="A135" s="34"/>
      <c r="B135" s="35"/>
      <c r="C135" s="235" t="s">
        <v>8</v>
      </c>
      <c r="D135" s="235" t="s">
        <v>397</v>
      </c>
      <c r="E135" s="236" t="s">
        <v>598</v>
      </c>
      <c r="F135" s="237" t="s">
        <v>599</v>
      </c>
      <c r="G135" s="238" t="s">
        <v>167</v>
      </c>
      <c r="H135" s="239">
        <v>4</v>
      </c>
      <c r="I135" s="240"/>
      <c r="J135" s="241">
        <f>ROUND(I135*H135,2)</f>
        <v>0</v>
      </c>
      <c r="K135" s="237" t="s">
        <v>168</v>
      </c>
      <c r="L135" s="242"/>
      <c r="M135" s="243" t="s">
        <v>1</v>
      </c>
      <c r="N135" s="244" t="s">
        <v>43</v>
      </c>
      <c r="O135" s="87"/>
      <c r="P135" s="204">
        <f>O135*H135</f>
        <v>0</v>
      </c>
      <c r="Q135" s="204">
        <v>0.14549999999999999</v>
      </c>
      <c r="R135" s="204">
        <f>Q135*H135</f>
        <v>0.58199999999999996</v>
      </c>
      <c r="S135" s="204">
        <v>0</v>
      </c>
      <c r="T135" s="205">
        <f>S135*H135</f>
        <v>0</v>
      </c>
      <c r="U135" s="34"/>
      <c r="V135" s="34"/>
      <c r="W135" s="34"/>
      <c r="X135" s="34"/>
      <c r="Y135" s="34"/>
      <c r="Z135" s="34"/>
      <c r="AA135" s="34"/>
      <c r="AB135" s="34"/>
      <c r="AC135" s="34"/>
      <c r="AD135" s="34"/>
      <c r="AE135" s="34"/>
      <c r="AR135" s="206" t="s">
        <v>259</v>
      </c>
      <c r="AT135" s="206" t="s">
        <v>397</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1271</v>
      </c>
    </row>
    <row r="136" s="2" customFormat="1" ht="24.15" customHeight="1">
      <c r="A136" s="34"/>
      <c r="B136" s="35"/>
      <c r="C136" s="235" t="s">
        <v>262</v>
      </c>
      <c r="D136" s="235" t="s">
        <v>397</v>
      </c>
      <c r="E136" s="236" t="s">
        <v>601</v>
      </c>
      <c r="F136" s="237" t="s">
        <v>602</v>
      </c>
      <c r="G136" s="238" t="s">
        <v>167</v>
      </c>
      <c r="H136" s="239">
        <v>6</v>
      </c>
      <c r="I136" s="240"/>
      <c r="J136" s="241">
        <f>ROUND(I136*H136,2)</f>
        <v>0</v>
      </c>
      <c r="K136" s="237" t="s">
        <v>168</v>
      </c>
      <c r="L136" s="242"/>
      <c r="M136" s="243" t="s">
        <v>1</v>
      </c>
      <c r="N136" s="244" t="s">
        <v>43</v>
      </c>
      <c r="O136" s="87"/>
      <c r="P136" s="204">
        <f>O136*H136</f>
        <v>0</v>
      </c>
      <c r="Q136" s="204">
        <v>0.14923</v>
      </c>
      <c r="R136" s="204">
        <f>Q136*H136</f>
        <v>0.89538000000000006</v>
      </c>
      <c r="S136" s="204">
        <v>0</v>
      </c>
      <c r="T136" s="205">
        <f>S136*H136</f>
        <v>0</v>
      </c>
      <c r="U136" s="34"/>
      <c r="V136" s="34"/>
      <c r="W136" s="34"/>
      <c r="X136" s="34"/>
      <c r="Y136" s="34"/>
      <c r="Z136" s="34"/>
      <c r="AA136" s="34"/>
      <c r="AB136" s="34"/>
      <c r="AC136" s="34"/>
      <c r="AD136" s="34"/>
      <c r="AE136" s="34"/>
      <c r="AR136" s="206" t="s">
        <v>259</v>
      </c>
      <c r="AT136" s="206" t="s">
        <v>397</v>
      </c>
      <c r="AU136" s="206" t="s">
        <v>78</v>
      </c>
      <c r="AY136" s="13" t="s">
        <v>170</v>
      </c>
      <c r="BE136" s="207">
        <f>IF(N136="základní",J136,0)</f>
        <v>0</v>
      </c>
      <c r="BF136" s="207">
        <f>IF(N136="snížená",J136,0)</f>
        <v>0</v>
      </c>
      <c r="BG136" s="207">
        <f>IF(N136="zákl. přenesená",J136,0)</f>
        <v>0</v>
      </c>
      <c r="BH136" s="207">
        <f>IF(N136="sníž. přenesená",J136,0)</f>
        <v>0</v>
      </c>
      <c r="BI136" s="207">
        <f>IF(N136="nulová",J136,0)</f>
        <v>0</v>
      </c>
      <c r="BJ136" s="13" t="s">
        <v>85</v>
      </c>
      <c r="BK136" s="207">
        <f>ROUND(I136*H136,2)</f>
        <v>0</v>
      </c>
      <c r="BL136" s="13" t="s">
        <v>259</v>
      </c>
      <c r="BM136" s="206" t="s">
        <v>1272</v>
      </c>
    </row>
    <row r="137" s="2" customFormat="1" ht="24.15" customHeight="1">
      <c r="A137" s="34"/>
      <c r="B137" s="35"/>
      <c r="C137" s="235" t="s">
        <v>266</v>
      </c>
      <c r="D137" s="235" t="s">
        <v>397</v>
      </c>
      <c r="E137" s="236" t="s">
        <v>604</v>
      </c>
      <c r="F137" s="237" t="s">
        <v>605</v>
      </c>
      <c r="G137" s="238" t="s">
        <v>167</v>
      </c>
      <c r="H137" s="239">
        <v>6</v>
      </c>
      <c r="I137" s="240"/>
      <c r="J137" s="241">
        <f>ROUND(I137*H137,2)</f>
        <v>0</v>
      </c>
      <c r="K137" s="237" t="s">
        <v>168</v>
      </c>
      <c r="L137" s="242"/>
      <c r="M137" s="243" t="s">
        <v>1</v>
      </c>
      <c r="N137" s="244" t="s">
        <v>43</v>
      </c>
      <c r="O137" s="87"/>
      <c r="P137" s="204">
        <f>O137*H137</f>
        <v>0</v>
      </c>
      <c r="Q137" s="204">
        <v>0.15296000000000001</v>
      </c>
      <c r="R137" s="204">
        <f>Q137*H137</f>
        <v>0.91776000000000013</v>
      </c>
      <c r="S137" s="204">
        <v>0</v>
      </c>
      <c r="T137" s="205">
        <f>S137*H137</f>
        <v>0</v>
      </c>
      <c r="U137" s="34"/>
      <c r="V137" s="34"/>
      <c r="W137" s="34"/>
      <c r="X137" s="34"/>
      <c r="Y137" s="34"/>
      <c r="Z137" s="34"/>
      <c r="AA137" s="34"/>
      <c r="AB137" s="34"/>
      <c r="AC137" s="34"/>
      <c r="AD137" s="34"/>
      <c r="AE137" s="34"/>
      <c r="AR137" s="206" t="s">
        <v>259</v>
      </c>
      <c r="AT137" s="206" t="s">
        <v>397</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1273</v>
      </c>
    </row>
    <row r="138" s="2" customFormat="1" ht="24.15" customHeight="1">
      <c r="A138" s="34"/>
      <c r="B138" s="35"/>
      <c r="C138" s="235" t="s">
        <v>273</v>
      </c>
      <c r="D138" s="235" t="s">
        <v>397</v>
      </c>
      <c r="E138" s="236" t="s">
        <v>607</v>
      </c>
      <c r="F138" s="237" t="s">
        <v>608</v>
      </c>
      <c r="G138" s="238" t="s">
        <v>167</v>
      </c>
      <c r="H138" s="239">
        <v>4</v>
      </c>
      <c r="I138" s="240"/>
      <c r="J138" s="241">
        <f>ROUND(I138*H138,2)</f>
        <v>0</v>
      </c>
      <c r="K138" s="237" t="s">
        <v>168</v>
      </c>
      <c r="L138" s="242"/>
      <c r="M138" s="243" t="s">
        <v>1</v>
      </c>
      <c r="N138" s="244" t="s">
        <v>43</v>
      </c>
      <c r="O138" s="87"/>
      <c r="P138" s="204">
        <f>O138*H138</f>
        <v>0</v>
      </c>
      <c r="Q138" s="204">
        <v>0.15669</v>
      </c>
      <c r="R138" s="204">
        <f>Q138*H138</f>
        <v>0.62675999999999998</v>
      </c>
      <c r="S138" s="204">
        <v>0</v>
      </c>
      <c r="T138" s="205">
        <f>S138*H138</f>
        <v>0</v>
      </c>
      <c r="U138" s="34"/>
      <c r="V138" s="34"/>
      <c r="W138" s="34"/>
      <c r="X138" s="34"/>
      <c r="Y138" s="34"/>
      <c r="Z138" s="34"/>
      <c r="AA138" s="34"/>
      <c r="AB138" s="34"/>
      <c r="AC138" s="34"/>
      <c r="AD138" s="34"/>
      <c r="AE138" s="34"/>
      <c r="AR138" s="206" t="s">
        <v>259</v>
      </c>
      <c r="AT138" s="206" t="s">
        <v>397</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259</v>
      </c>
      <c r="BM138" s="206" t="s">
        <v>1274</v>
      </c>
    </row>
    <row r="139" s="2" customFormat="1" ht="24.15" customHeight="1">
      <c r="A139" s="34"/>
      <c r="B139" s="35"/>
      <c r="C139" s="235" t="s">
        <v>279</v>
      </c>
      <c r="D139" s="235" t="s">
        <v>397</v>
      </c>
      <c r="E139" s="236" t="s">
        <v>610</v>
      </c>
      <c r="F139" s="237" t="s">
        <v>611</v>
      </c>
      <c r="G139" s="238" t="s">
        <v>167</v>
      </c>
      <c r="H139" s="239">
        <v>3</v>
      </c>
      <c r="I139" s="240"/>
      <c r="J139" s="241">
        <f>ROUND(I139*H139,2)</f>
        <v>0</v>
      </c>
      <c r="K139" s="237" t="s">
        <v>168</v>
      </c>
      <c r="L139" s="242"/>
      <c r="M139" s="243" t="s">
        <v>1</v>
      </c>
      <c r="N139" s="244" t="s">
        <v>43</v>
      </c>
      <c r="O139" s="87"/>
      <c r="P139" s="204">
        <f>O139*H139</f>
        <v>0</v>
      </c>
      <c r="Q139" s="204">
        <v>0.16042000000000001</v>
      </c>
      <c r="R139" s="204">
        <f>Q139*H139</f>
        <v>0.48126000000000002</v>
      </c>
      <c r="S139" s="204">
        <v>0</v>
      </c>
      <c r="T139" s="205">
        <f>S139*H139</f>
        <v>0</v>
      </c>
      <c r="U139" s="34"/>
      <c r="V139" s="34"/>
      <c r="W139" s="34"/>
      <c r="X139" s="34"/>
      <c r="Y139" s="34"/>
      <c r="Z139" s="34"/>
      <c r="AA139" s="34"/>
      <c r="AB139" s="34"/>
      <c r="AC139" s="34"/>
      <c r="AD139" s="34"/>
      <c r="AE139" s="34"/>
      <c r="AR139" s="206" t="s">
        <v>259</v>
      </c>
      <c r="AT139" s="206" t="s">
        <v>397</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1275</v>
      </c>
    </row>
    <row r="140" s="2" customFormat="1" ht="24.15" customHeight="1">
      <c r="A140" s="34"/>
      <c r="B140" s="35"/>
      <c r="C140" s="235" t="s">
        <v>284</v>
      </c>
      <c r="D140" s="235" t="s">
        <v>397</v>
      </c>
      <c r="E140" s="236" t="s">
        <v>613</v>
      </c>
      <c r="F140" s="237" t="s">
        <v>614</v>
      </c>
      <c r="G140" s="238" t="s">
        <v>167</v>
      </c>
      <c r="H140" s="239">
        <v>6</v>
      </c>
      <c r="I140" s="240"/>
      <c r="J140" s="241">
        <f>ROUND(I140*H140,2)</f>
        <v>0</v>
      </c>
      <c r="K140" s="237" t="s">
        <v>168</v>
      </c>
      <c r="L140" s="242"/>
      <c r="M140" s="243" t="s">
        <v>1</v>
      </c>
      <c r="N140" s="244" t="s">
        <v>43</v>
      </c>
      <c r="O140" s="87"/>
      <c r="P140" s="204">
        <f>O140*H140</f>
        <v>0</v>
      </c>
      <c r="Q140" s="204">
        <v>0.16414999999999999</v>
      </c>
      <c r="R140" s="204">
        <f>Q140*H140</f>
        <v>0.98489999999999989</v>
      </c>
      <c r="S140" s="204">
        <v>0</v>
      </c>
      <c r="T140" s="205">
        <f>S140*H140</f>
        <v>0</v>
      </c>
      <c r="U140" s="34"/>
      <c r="V140" s="34"/>
      <c r="W140" s="34"/>
      <c r="X140" s="34"/>
      <c r="Y140" s="34"/>
      <c r="Z140" s="34"/>
      <c r="AA140" s="34"/>
      <c r="AB140" s="34"/>
      <c r="AC140" s="34"/>
      <c r="AD140" s="34"/>
      <c r="AE140" s="34"/>
      <c r="AR140" s="206" t="s">
        <v>259</v>
      </c>
      <c r="AT140" s="206" t="s">
        <v>397</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1276</v>
      </c>
    </row>
    <row r="141" s="2" customFormat="1" ht="24.15" customHeight="1">
      <c r="A141" s="34"/>
      <c r="B141" s="35"/>
      <c r="C141" s="235" t="s">
        <v>7</v>
      </c>
      <c r="D141" s="235" t="s">
        <v>397</v>
      </c>
      <c r="E141" s="236" t="s">
        <v>616</v>
      </c>
      <c r="F141" s="237" t="s">
        <v>617</v>
      </c>
      <c r="G141" s="238" t="s">
        <v>167</v>
      </c>
      <c r="H141" s="239">
        <v>6</v>
      </c>
      <c r="I141" s="240"/>
      <c r="J141" s="241">
        <f>ROUND(I141*H141,2)</f>
        <v>0</v>
      </c>
      <c r="K141" s="237" t="s">
        <v>168</v>
      </c>
      <c r="L141" s="242"/>
      <c r="M141" s="243" t="s">
        <v>1</v>
      </c>
      <c r="N141" s="244" t="s">
        <v>43</v>
      </c>
      <c r="O141" s="87"/>
      <c r="P141" s="204">
        <f>O141*H141</f>
        <v>0</v>
      </c>
      <c r="Q141" s="204">
        <v>0.16788</v>
      </c>
      <c r="R141" s="204">
        <f>Q141*H141</f>
        <v>1.00728</v>
      </c>
      <c r="S141" s="204">
        <v>0</v>
      </c>
      <c r="T141" s="205">
        <f>S141*H141</f>
        <v>0</v>
      </c>
      <c r="U141" s="34"/>
      <c r="V141" s="34"/>
      <c r="W141" s="34"/>
      <c r="X141" s="34"/>
      <c r="Y141" s="34"/>
      <c r="Z141" s="34"/>
      <c r="AA141" s="34"/>
      <c r="AB141" s="34"/>
      <c r="AC141" s="34"/>
      <c r="AD141" s="34"/>
      <c r="AE141" s="34"/>
      <c r="AR141" s="206" t="s">
        <v>259</v>
      </c>
      <c r="AT141" s="206" t="s">
        <v>397</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259</v>
      </c>
      <c r="BM141" s="206" t="s">
        <v>1277</v>
      </c>
    </row>
    <row r="142" s="2" customFormat="1" ht="21.75" customHeight="1">
      <c r="A142" s="34"/>
      <c r="B142" s="35"/>
      <c r="C142" s="235" t="s">
        <v>294</v>
      </c>
      <c r="D142" s="235" t="s">
        <v>397</v>
      </c>
      <c r="E142" s="236" t="s">
        <v>626</v>
      </c>
      <c r="F142" s="237" t="s">
        <v>627</v>
      </c>
      <c r="G142" s="238" t="s">
        <v>167</v>
      </c>
      <c r="H142" s="239">
        <v>7</v>
      </c>
      <c r="I142" s="240"/>
      <c r="J142" s="241">
        <f>ROUND(I142*H142,2)</f>
        <v>0</v>
      </c>
      <c r="K142" s="237" t="s">
        <v>168</v>
      </c>
      <c r="L142" s="242"/>
      <c r="M142" s="243" t="s">
        <v>1</v>
      </c>
      <c r="N142" s="244" t="s">
        <v>43</v>
      </c>
      <c r="O142" s="87"/>
      <c r="P142" s="204">
        <f>O142*H142</f>
        <v>0</v>
      </c>
      <c r="Q142" s="204">
        <v>3.70425</v>
      </c>
      <c r="R142" s="204">
        <f>Q142*H142</f>
        <v>25.929749999999999</v>
      </c>
      <c r="S142" s="204">
        <v>0</v>
      </c>
      <c r="T142" s="205">
        <f>S142*H142</f>
        <v>0</v>
      </c>
      <c r="U142" s="34"/>
      <c r="V142" s="34"/>
      <c r="W142" s="34"/>
      <c r="X142" s="34"/>
      <c r="Y142" s="34"/>
      <c r="Z142" s="34"/>
      <c r="AA142" s="34"/>
      <c r="AB142" s="34"/>
      <c r="AC142" s="34"/>
      <c r="AD142" s="34"/>
      <c r="AE142" s="34"/>
      <c r="AR142" s="206" t="s">
        <v>259</v>
      </c>
      <c r="AT142" s="206" t="s">
        <v>397</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259</v>
      </c>
      <c r="BM142" s="206" t="s">
        <v>1278</v>
      </c>
    </row>
    <row r="143" s="2" customFormat="1" ht="24.15" customHeight="1">
      <c r="A143" s="34"/>
      <c r="B143" s="35"/>
      <c r="C143" s="235" t="s">
        <v>299</v>
      </c>
      <c r="D143" s="235" t="s">
        <v>397</v>
      </c>
      <c r="E143" s="236" t="s">
        <v>629</v>
      </c>
      <c r="F143" s="237" t="s">
        <v>630</v>
      </c>
      <c r="G143" s="238" t="s">
        <v>167</v>
      </c>
      <c r="H143" s="239">
        <v>188</v>
      </c>
      <c r="I143" s="240"/>
      <c r="J143" s="241">
        <f>ROUND(I143*H143,2)</f>
        <v>0</v>
      </c>
      <c r="K143" s="237" t="s">
        <v>168</v>
      </c>
      <c r="L143" s="242"/>
      <c r="M143" s="243" t="s">
        <v>1</v>
      </c>
      <c r="N143" s="244" t="s">
        <v>43</v>
      </c>
      <c r="O143" s="87"/>
      <c r="P143" s="204">
        <f>O143*H143</f>
        <v>0</v>
      </c>
      <c r="Q143" s="204">
        <v>0.00123</v>
      </c>
      <c r="R143" s="204">
        <f>Q143*H143</f>
        <v>0.23124</v>
      </c>
      <c r="S143" s="204">
        <v>0</v>
      </c>
      <c r="T143" s="205">
        <f>S143*H143</f>
        <v>0</v>
      </c>
      <c r="U143" s="34"/>
      <c r="V143" s="34"/>
      <c r="W143" s="34"/>
      <c r="X143" s="34"/>
      <c r="Y143" s="34"/>
      <c r="Z143" s="34"/>
      <c r="AA143" s="34"/>
      <c r="AB143" s="34"/>
      <c r="AC143" s="34"/>
      <c r="AD143" s="34"/>
      <c r="AE143" s="34"/>
      <c r="AR143" s="206" t="s">
        <v>259</v>
      </c>
      <c r="AT143" s="206" t="s">
        <v>397</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259</v>
      </c>
      <c r="BM143" s="206" t="s">
        <v>1279</v>
      </c>
    </row>
    <row r="144" s="2" customFormat="1" ht="21.75" customHeight="1">
      <c r="A144" s="34"/>
      <c r="B144" s="35"/>
      <c r="C144" s="235" t="s">
        <v>625</v>
      </c>
      <c r="D144" s="235" t="s">
        <v>397</v>
      </c>
      <c r="E144" s="236" t="s">
        <v>632</v>
      </c>
      <c r="F144" s="237" t="s">
        <v>633</v>
      </c>
      <c r="G144" s="238" t="s">
        <v>167</v>
      </c>
      <c r="H144" s="239">
        <v>466</v>
      </c>
      <c r="I144" s="240"/>
      <c r="J144" s="241">
        <f>ROUND(I144*H144,2)</f>
        <v>0</v>
      </c>
      <c r="K144" s="237" t="s">
        <v>168</v>
      </c>
      <c r="L144" s="242"/>
      <c r="M144" s="243" t="s">
        <v>1</v>
      </c>
      <c r="N144" s="244" t="s">
        <v>43</v>
      </c>
      <c r="O144" s="87"/>
      <c r="P144" s="204">
        <f>O144*H144</f>
        <v>0</v>
      </c>
      <c r="Q144" s="204">
        <v>0.00018000000000000001</v>
      </c>
      <c r="R144" s="204">
        <f>Q144*H144</f>
        <v>0.08388000000000001</v>
      </c>
      <c r="S144" s="204">
        <v>0</v>
      </c>
      <c r="T144" s="205">
        <f>S144*H144</f>
        <v>0</v>
      </c>
      <c r="U144" s="34"/>
      <c r="V144" s="34"/>
      <c r="W144" s="34"/>
      <c r="X144" s="34"/>
      <c r="Y144" s="34"/>
      <c r="Z144" s="34"/>
      <c r="AA144" s="34"/>
      <c r="AB144" s="34"/>
      <c r="AC144" s="34"/>
      <c r="AD144" s="34"/>
      <c r="AE144" s="34"/>
      <c r="AR144" s="206" t="s">
        <v>259</v>
      </c>
      <c r="AT144" s="206" t="s">
        <v>397</v>
      </c>
      <c r="AU144" s="206" t="s">
        <v>78</v>
      </c>
      <c r="AY144" s="13" t="s">
        <v>170</v>
      </c>
      <c r="BE144" s="207">
        <f>IF(N144="základní",J144,0)</f>
        <v>0</v>
      </c>
      <c r="BF144" s="207">
        <f>IF(N144="snížená",J144,0)</f>
        <v>0</v>
      </c>
      <c r="BG144" s="207">
        <f>IF(N144="zákl. přenesená",J144,0)</f>
        <v>0</v>
      </c>
      <c r="BH144" s="207">
        <f>IF(N144="sníž. přenesená",J144,0)</f>
        <v>0</v>
      </c>
      <c r="BI144" s="207">
        <f>IF(N144="nulová",J144,0)</f>
        <v>0</v>
      </c>
      <c r="BJ144" s="13" t="s">
        <v>85</v>
      </c>
      <c r="BK144" s="207">
        <f>ROUND(I144*H144,2)</f>
        <v>0</v>
      </c>
      <c r="BL144" s="13" t="s">
        <v>259</v>
      </c>
      <c r="BM144" s="206" t="s">
        <v>1280</v>
      </c>
    </row>
    <row r="145" s="2" customFormat="1" ht="24.15" customHeight="1">
      <c r="A145" s="34"/>
      <c r="B145" s="35"/>
      <c r="C145" s="235" t="s">
        <v>303</v>
      </c>
      <c r="D145" s="235" t="s">
        <v>397</v>
      </c>
      <c r="E145" s="236" t="s">
        <v>635</v>
      </c>
      <c r="F145" s="237" t="s">
        <v>636</v>
      </c>
      <c r="G145" s="238" t="s">
        <v>167</v>
      </c>
      <c r="H145" s="239">
        <v>462</v>
      </c>
      <c r="I145" s="240"/>
      <c r="J145" s="241">
        <f>ROUND(I145*H145,2)</f>
        <v>0</v>
      </c>
      <c r="K145" s="237" t="s">
        <v>168</v>
      </c>
      <c r="L145" s="242"/>
      <c r="M145" s="243" t="s">
        <v>1</v>
      </c>
      <c r="N145" s="244" t="s">
        <v>43</v>
      </c>
      <c r="O145" s="87"/>
      <c r="P145" s="204">
        <f>O145*H145</f>
        <v>0</v>
      </c>
      <c r="Q145" s="204">
        <v>9.0000000000000006E-05</v>
      </c>
      <c r="R145" s="204">
        <f>Q145*H145</f>
        <v>0.041580000000000006</v>
      </c>
      <c r="S145" s="204">
        <v>0</v>
      </c>
      <c r="T145" s="205">
        <f>S145*H145</f>
        <v>0</v>
      </c>
      <c r="U145" s="34"/>
      <c r="V145" s="34"/>
      <c r="W145" s="34"/>
      <c r="X145" s="34"/>
      <c r="Y145" s="34"/>
      <c r="Z145" s="34"/>
      <c r="AA145" s="34"/>
      <c r="AB145" s="34"/>
      <c r="AC145" s="34"/>
      <c r="AD145" s="34"/>
      <c r="AE145" s="34"/>
      <c r="AR145" s="206" t="s">
        <v>259</v>
      </c>
      <c r="AT145" s="206" t="s">
        <v>397</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259</v>
      </c>
      <c r="BM145" s="206" t="s">
        <v>1281</v>
      </c>
    </row>
    <row r="146" s="2" customFormat="1" ht="16.5" customHeight="1">
      <c r="A146" s="34"/>
      <c r="B146" s="35"/>
      <c r="C146" s="235" t="s">
        <v>308</v>
      </c>
      <c r="D146" s="235" t="s">
        <v>397</v>
      </c>
      <c r="E146" s="236" t="s">
        <v>638</v>
      </c>
      <c r="F146" s="237" t="s">
        <v>639</v>
      </c>
      <c r="G146" s="238" t="s">
        <v>389</v>
      </c>
      <c r="H146" s="239">
        <v>45</v>
      </c>
      <c r="I146" s="240"/>
      <c r="J146" s="241">
        <f>ROUND(I146*H146,2)</f>
        <v>0</v>
      </c>
      <c r="K146" s="237" t="s">
        <v>168</v>
      </c>
      <c r="L146" s="242"/>
      <c r="M146" s="243" t="s">
        <v>1</v>
      </c>
      <c r="N146" s="244" t="s">
        <v>43</v>
      </c>
      <c r="O146" s="87"/>
      <c r="P146" s="204">
        <f>O146*H146</f>
        <v>0</v>
      </c>
      <c r="Q146" s="204">
        <v>0.001</v>
      </c>
      <c r="R146" s="204">
        <f>Q146*H146</f>
        <v>0.044999999999999998</v>
      </c>
      <c r="S146" s="204">
        <v>0</v>
      </c>
      <c r="T146" s="205">
        <f>S146*H146</f>
        <v>0</v>
      </c>
      <c r="U146" s="34"/>
      <c r="V146" s="34"/>
      <c r="W146" s="34"/>
      <c r="X146" s="34"/>
      <c r="Y146" s="34"/>
      <c r="Z146" s="34"/>
      <c r="AA146" s="34"/>
      <c r="AB146" s="34"/>
      <c r="AC146" s="34"/>
      <c r="AD146" s="34"/>
      <c r="AE146" s="34"/>
      <c r="AR146" s="206" t="s">
        <v>259</v>
      </c>
      <c r="AT146" s="206" t="s">
        <v>397</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259</v>
      </c>
      <c r="BM146" s="206" t="s">
        <v>1282</v>
      </c>
    </row>
    <row r="147" s="2" customFormat="1" ht="16.5" customHeight="1">
      <c r="A147" s="34"/>
      <c r="B147" s="35"/>
      <c r="C147" s="235" t="s">
        <v>315</v>
      </c>
      <c r="D147" s="235" t="s">
        <v>397</v>
      </c>
      <c r="E147" s="236" t="s">
        <v>641</v>
      </c>
      <c r="F147" s="237" t="s">
        <v>642</v>
      </c>
      <c r="G147" s="238" t="s">
        <v>167</v>
      </c>
      <c r="H147" s="239">
        <v>1764</v>
      </c>
      <c r="I147" s="240"/>
      <c r="J147" s="241">
        <f>ROUND(I147*H147,2)</f>
        <v>0</v>
      </c>
      <c r="K147" s="237" t="s">
        <v>168</v>
      </c>
      <c r="L147" s="242"/>
      <c r="M147" s="243" t="s">
        <v>1</v>
      </c>
      <c r="N147" s="244" t="s">
        <v>43</v>
      </c>
      <c r="O147" s="87"/>
      <c r="P147" s="204">
        <f>O147*H147</f>
        <v>0</v>
      </c>
      <c r="Q147" s="204">
        <v>0.00051999999999999995</v>
      </c>
      <c r="R147" s="204">
        <f>Q147*H147</f>
        <v>0.91727999999999987</v>
      </c>
      <c r="S147" s="204">
        <v>0</v>
      </c>
      <c r="T147" s="205">
        <f>S147*H147</f>
        <v>0</v>
      </c>
      <c r="U147" s="34"/>
      <c r="V147" s="34"/>
      <c r="W147" s="34"/>
      <c r="X147" s="34"/>
      <c r="Y147" s="34"/>
      <c r="Z147" s="34"/>
      <c r="AA147" s="34"/>
      <c r="AB147" s="34"/>
      <c r="AC147" s="34"/>
      <c r="AD147" s="34"/>
      <c r="AE147" s="34"/>
      <c r="AR147" s="206" t="s">
        <v>259</v>
      </c>
      <c r="AT147" s="206" t="s">
        <v>397</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259</v>
      </c>
      <c r="BM147" s="206" t="s">
        <v>1283</v>
      </c>
    </row>
    <row r="148" s="2" customFormat="1" ht="16.5" customHeight="1">
      <c r="A148" s="34"/>
      <c r="B148" s="35"/>
      <c r="C148" s="235" t="s">
        <v>322</v>
      </c>
      <c r="D148" s="235" t="s">
        <v>397</v>
      </c>
      <c r="E148" s="236" t="s">
        <v>644</v>
      </c>
      <c r="F148" s="237" t="s">
        <v>645</v>
      </c>
      <c r="G148" s="238" t="s">
        <v>167</v>
      </c>
      <c r="H148" s="239">
        <v>964</v>
      </c>
      <c r="I148" s="240"/>
      <c r="J148" s="241">
        <f>ROUND(I148*H148,2)</f>
        <v>0</v>
      </c>
      <c r="K148" s="237" t="s">
        <v>168</v>
      </c>
      <c r="L148" s="242"/>
      <c r="M148" s="243" t="s">
        <v>1</v>
      </c>
      <c r="N148" s="244" t="s">
        <v>43</v>
      </c>
      <c r="O148" s="87"/>
      <c r="P148" s="204">
        <f>O148*H148</f>
        <v>0</v>
      </c>
      <c r="Q148" s="204">
        <v>0.00056999999999999998</v>
      </c>
      <c r="R148" s="204">
        <f>Q148*H148</f>
        <v>0.54947999999999997</v>
      </c>
      <c r="S148" s="204">
        <v>0</v>
      </c>
      <c r="T148" s="205">
        <f>S148*H148</f>
        <v>0</v>
      </c>
      <c r="U148" s="34"/>
      <c r="V148" s="34"/>
      <c r="W148" s="34"/>
      <c r="X148" s="34"/>
      <c r="Y148" s="34"/>
      <c r="Z148" s="34"/>
      <c r="AA148" s="34"/>
      <c r="AB148" s="34"/>
      <c r="AC148" s="34"/>
      <c r="AD148" s="34"/>
      <c r="AE148" s="34"/>
      <c r="AR148" s="206" t="s">
        <v>259</v>
      </c>
      <c r="AT148" s="206" t="s">
        <v>397</v>
      </c>
      <c r="AU148" s="206" t="s">
        <v>78</v>
      </c>
      <c r="AY148" s="13" t="s">
        <v>170</v>
      </c>
      <c r="BE148" s="207">
        <f>IF(N148="základní",J148,0)</f>
        <v>0</v>
      </c>
      <c r="BF148" s="207">
        <f>IF(N148="snížená",J148,0)</f>
        <v>0</v>
      </c>
      <c r="BG148" s="207">
        <f>IF(N148="zákl. přenesená",J148,0)</f>
        <v>0</v>
      </c>
      <c r="BH148" s="207">
        <f>IF(N148="sníž. přenesená",J148,0)</f>
        <v>0</v>
      </c>
      <c r="BI148" s="207">
        <f>IF(N148="nulová",J148,0)</f>
        <v>0</v>
      </c>
      <c r="BJ148" s="13" t="s">
        <v>85</v>
      </c>
      <c r="BK148" s="207">
        <f>ROUND(I148*H148,2)</f>
        <v>0</v>
      </c>
      <c r="BL148" s="13" t="s">
        <v>259</v>
      </c>
      <c r="BM148" s="206" t="s">
        <v>1284</v>
      </c>
    </row>
    <row r="149" s="2" customFormat="1" ht="16.5" customHeight="1">
      <c r="A149" s="34"/>
      <c r="B149" s="35"/>
      <c r="C149" s="235" t="s">
        <v>329</v>
      </c>
      <c r="D149" s="235" t="s">
        <v>397</v>
      </c>
      <c r="E149" s="236" t="s">
        <v>659</v>
      </c>
      <c r="F149" s="237" t="s">
        <v>660</v>
      </c>
      <c r="G149" s="238" t="s">
        <v>167</v>
      </c>
      <c r="H149" s="239">
        <v>3835</v>
      </c>
      <c r="I149" s="240"/>
      <c r="J149" s="241">
        <f>ROUND(I149*H149,2)</f>
        <v>0</v>
      </c>
      <c r="K149" s="237" t="s">
        <v>168</v>
      </c>
      <c r="L149" s="242"/>
      <c r="M149" s="243" t="s">
        <v>1</v>
      </c>
      <c r="N149" s="244" t="s">
        <v>43</v>
      </c>
      <c r="O149" s="87"/>
      <c r="P149" s="204">
        <f>O149*H149</f>
        <v>0</v>
      </c>
      <c r="Q149" s="204">
        <v>9.0000000000000006E-05</v>
      </c>
      <c r="R149" s="204">
        <f>Q149*H149</f>
        <v>0.34515000000000001</v>
      </c>
      <c r="S149" s="204">
        <v>0</v>
      </c>
      <c r="T149" s="205">
        <f>S149*H149</f>
        <v>0</v>
      </c>
      <c r="U149" s="34"/>
      <c r="V149" s="34"/>
      <c r="W149" s="34"/>
      <c r="X149" s="34"/>
      <c r="Y149" s="34"/>
      <c r="Z149" s="34"/>
      <c r="AA149" s="34"/>
      <c r="AB149" s="34"/>
      <c r="AC149" s="34"/>
      <c r="AD149" s="34"/>
      <c r="AE149" s="34"/>
      <c r="AR149" s="206" t="s">
        <v>259</v>
      </c>
      <c r="AT149" s="206" t="s">
        <v>397</v>
      </c>
      <c r="AU149" s="206" t="s">
        <v>78</v>
      </c>
      <c r="AY149" s="13" t="s">
        <v>170</v>
      </c>
      <c r="BE149" s="207">
        <f>IF(N149="základní",J149,0)</f>
        <v>0</v>
      </c>
      <c r="BF149" s="207">
        <f>IF(N149="snížená",J149,0)</f>
        <v>0</v>
      </c>
      <c r="BG149" s="207">
        <f>IF(N149="zákl. přenesená",J149,0)</f>
        <v>0</v>
      </c>
      <c r="BH149" s="207">
        <f>IF(N149="sníž. přenesená",J149,0)</f>
        <v>0</v>
      </c>
      <c r="BI149" s="207">
        <f>IF(N149="nulová",J149,0)</f>
        <v>0</v>
      </c>
      <c r="BJ149" s="13" t="s">
        <v>85</v>
      </c>
      <c r="BK149" s="207">
        <f>ROUND(I149*H149,2)</f>
        <v>0</v>
      </c>
      <c r="BL149" s="13" t="s">
        <v>259</v>
      </c>
      <c r="BM149" s="206" t="s">
        <v>1285</v>
      </c>
    </row>
    <row r="150" s="2" customFormat="1" ht="16.5" customHeight="1">
      <c r="A150" s="34"/>
      <c r="B150" s="35"/>
      <c r="C150" s="235" t="s">
        <v>334</v>
      </c>
      <c r="D150" s="235" t="s">
        <v>397</v>
      </c>
      <c r="E150" s="236" t="s">
        <v>647</v>
      </c>
      <c r="F150" s="237" t="s">
        <v>648</v>
      </c>
      <c r="G150" s="238" t="s">
        <v>167</v>
      </c>
      <c r="H150" s="239">
        <v>48</v>
      </c>
      <c r="I150" s="240"/>
      <c r="J150" s="241">
        <f>ROUND(I150*H150,2)</f>
        <v>0</v>
      </c>
      <c r="K150" s="237" t="s">
        <v>168</v>
      </c>
      <c r="L150" s="242"/>
      <c r="M150" s="243" t="s">
        <v>1</v>
      </c>
      <c r="N150" s="244" t="s">
        <v>43</v>
      </c>
      <c r="O150" s="87"/>
      <c r="P150" s="204">
        <f>O150*H150</f>
        <v>0</v>
      </c>
      <c r="Q150" s="204">
        <v>0.00040999999999999999</v>
      </c>
      <c r="R150" s="204">
        <f>Q150*H150</f>
        <v>0.01968</v>
      </c>
      <c r="S150" s="204">
        <v>0</v>
      </c>
      <c r="T150" s="205">
        <f>S150*H150</f>
        <v>0</v>
      </c>
      <c r="U150" s="34"/>
      <c r="V150" s="34"/>
      <c r="W150" s="34"/>
      <c r="X150" s="34"/>
      <c r="Y150" s="34"/>
      <c r="Z150" s="34"/>
      <c r="AA150" s="34"/>
      <c r="AB150" s="34"/>
      <c r="AC150" s="34"/>
      <c r="AD150" s="34"/>
      <c r="AE150" s="34"/>
      <c r="AR150" s="206" t="s">
        <v>259</v>
      </c>
      <c r="AT150" s="206" t="s">
        <v>397</v>
      </c>
      <c r="AU150" s="206" t="s">
        <v>78</v>
      </c>
      <c r="AY150" s="13" t="s">
        <v>170</v>
      </c>
      <c r="BE150" s="207">
        <f>IF(N150="základní",J150,0)</f>
        <v>0</v>
      </c>
      <c r="BF150" s="207">
        <f>IF(N150="snížená",J150,0)</f>
        <v>0</v>
      </c>
      <c r="BG150" s="207">
        <f>IF(N150="zákl. přenesená",J150,0)</f>
        <v>0</v>
      </c>
      <c r="BH150" s="207">
        <f>IF(N150="sníž. přenesená",J150,0)</f>
        <v>0</v>
      </c>
      <c r="BI150" s="207">
        <f>IF(N150="nulová",J150,0)</f>
        <v>0</v>
      </c>
      <c r="BJ150" s="13" t="s">
        <v>85</v>
      </c>
      <c r="BK150" s="207">
        <f>ROUND(I150*H150,2)</f>
        <v>0</v>
      </c>
      <c r="BL150" s="13" t="s">
        <v>259</v>
      </c>
      <c r="BM150" s="206" t="s">
        <v>1286</v>
      </c>
    </row>
    <row r="151" s="2" customFormat="1" ht="16.5" customHeight="1">
      <c r="A151" s="34"/>
      <c r="B151" s="35"/>
      <c r="C151" s="235" t="s">
        <v>338</v>
      </c>
      <c r="D151" s="235" t="s">
        <v>397</v>
      </c>
      <c r="E151" s="236" t="s">
        <v>650</v>
      </c>
      <c r="F151" s="237" t="s">
        <v>651</v>
      </c>
      <c r="G151" s="238" t="s">
        <v>167</v>
      </c>
      <c r="H151" s="239">
        <v>339</v>
      </c>
      <c r="I151" s="240"/>
      <c r="J151" s="241">
        <f>ROUND(I151*H151,2)</f>
        <v>0</v>
      </c>
      <c r="K151" s="237" t="s">
        <v>168</v>
      </c>
      <c r="L151" s="242"/>
      <c r="M151" s="243" t="s">
        <v>1</v>
      </c>
      <c r="N151" s="244" t="s">
        <v>43</v>
      </c>
      <c r="O151" s="87"/>
      <c r="P151" s="204">
        <f>O151*H151</f>
        <v>0</v>
      </c>
      <c r="Q151" s="204">
        <v>0.00032000000000000003</v>
      </c>
      <c r="R151" s="204">
        <f>Q151*H151</f>
        <v>0.10848000000000001</v>
      </c>
      <c r="S151" s="204">
        <v>0</v>
      </c>
      <c r="T151" s="205">
        <f>S151*H151</f>
        <v>0</v>
      </c>
      <c r="U151" s="34"/>
      <c r="V151" s="34"/>
      <c r="W151" s="34"/>
      <c r="X151" s="34"/>
      <c r="Y151" s="34"/>
      <c r="Z151" s="34"/>
      <c r="AA151" s="34"/>
      <c r="AB151" s="34"/>
      <c r="AC151" s="34"/>
      <c r="AD151" s="34"/>
      <c r="AE151" s="34"/>
      <c r="AR151" s="206" t="s">
        <v>259</v>
      </c>
      <c r="AT151" s="206" t="s">
        <v>397</v>
      </c>
      <c r="AU151" s="206" t="s">
        <v>78</v>
      </c>
      <c r="AY151" s="13" t="s">
        <v>170</v>
      </c>
      <c r="BE151" s="207">
        <f>IF(N151="základní",J151,0)</f>
        <v>0</v>
      </c>
      <c r="BF151" s="207">
        <f>IF(N151="snížená",J151,0)</f>
        <v>0</v>
      </c>
      <c r="BG151" s="207">
        <f>IF(N151="zákl. přenesená",J151,0)</f>
        <v>0</v>
      </c>
      <c r="BH151" s="207">
        <f>IF(N151="sníž. přenesená",J151,0)</f>
        <v>0</v>
      </c>
      <c r="BI151" s="207">
        <f>IF(N151="nulová",J151,0)</f>
        <v>0</v>
      </c>
      <c r="BJ151" s="13" t="s">
        <v>85</v>
      </c>
      <c r="BK151" s="207">
        <f>ROUND(I151*H151,2)</f>
        <v>0</v>
      </c>
      <c r="BL151" s="13" t="s">
        <v>259</v>
      </c>
      <c r="BM151" s="206" t="s">
        <v>1287</v>
      </c>
    </row>
    <row r="152" s="2" customFormat="1" ht="16.5" customHeight="1">
      <c r="A152" s="34"/>
      <c r="B152" s="35"/>
      <c r="C152" s="235" t="s">
        <v>343</v>
      </c>
      <c r="D152" s="235" t="s">
        <v>397</v>
      </c>
      <c r="E152" s="236" t="s">
        <v>653</v>
      </c>
      <c r="F152" s="237" t="s">
        <v>654</v>
      </c>
      <c r="G152" s="238" t="s">
        <v>167</v>
      </c>
      <c r="H152" s="239">
        <v>380</v>
      </c>
      <c r="I152" s="240"/>
      <c r="J152" s="241">
        <f>ROUND(I152*H152,2)</f>
        <v>0</v>
      </c>
      <c r="K152" s="237" t="s">
        <v>168</v>
      </c>
      <c r="L152" s="242"/>
      <c r="M152" s="243" t="s">
        <v>1</v>
      </c>
      <c r="N152" s="244" t="s">
        <v>43</v>
      </c>
      <c r="O152" s="87"/>
      <c r="P152" s="204">
        <f>O152*H152</f>
        <v>0</v>
      </c>
      <c r="Q152" s="204">
        <v>0.00014999999999999999</v>
      </c>
      <c r="R152" s="204">
        <f>Q152*H152</f>
        <v>0.056999999999999995</v>
      </c>
      <c r="S152" s="204">
        <v>0</v>
      </c>
      <c r="T152" s="205">
        <f>S152*H152</f>
        <v>0</v>
      </c>
      <c r="U152" s="34"/>
      <c r="V152" s="34"/>
      <c r="W152" s="34"/>
      <c r="X152" s="34"/>
      <c r="Y152" s="34"/>
      <c r="Z152" s="34"/>
      <c r="AA152" s="34"/>
      <c r="AB152" s="34"/>
      <c r="AC152" s="34"/>
      <c r="AD152" s="34"/>
      <c r="AE152" s="34"/>
      <c r="AR152" s="206" t="s">
        <v>259</v>
      </c>
      <c r="AT152" s="206" t="s">
        <v>397</v>
      </c>
      <c r="AU152" s="206" t="s">
        <v>78</v>
      </c>
      <c r="AY152" s="13" t="s">
        <v>170</v>
      </c>
      <c r="BE152" s="207">
        <f>IF(N152="základní",J152,0)</f>
        <v>0</v>
      </c>
      <c r="BF152" s="207">
        <f>IF(N152="snížená",J152,0)</f>
        <v>0</v>
      </c>
      <c r="BG152" s="207">
        <f>IF(N152="zákl. přenesená",J152,0)</f>
        <v>0</v>
      </c>
      <c r="BH152" s="207">
        <f>IF(N152="sníž. přenesená",J152,0)</f>
        <v>0</v>
      </c>
      <c r="BI152" s="207">
        <f>IF(N152="nulová",J152,0)</f>
        <v>0</v>
      </c>
      <c r="BJ152" s="13" t="s">
        <v>85</v>
      </c>
      <c r="BK152" s="207">
        <f>ROUND(I152*H152,2)</f>
        <v>0</v>
      </c>
      <c r="BL152" s="13" t="s">
        <v>259</v>
      </c>
      <c r="BM152" s="206" t="s">
        <v>1288</v>
      </c>
    </row>
    <row r="153" s="2" customFormat="1" ht="16.5" customHeight="1">
      <c r="A153" s="34"/>
      <c r="B153" s="35"/>
      <c r="C153" s="235" t="s">
        <v>348</v>
      </c>
      <c r="D153" s="235" t="s">
        <v>397</v>
      </c>
      <c r="E153" s="236" t="s">
        <v>933</v>
      </c>
      <c r="F153" s="237" t="s">
        <v>934</v>
      </c>
      <c r="G153" s="238" t="s">
        <v>167</v>
      </c>
      <c r="H153" s="239">
        <v>296</v>
      </c>
      <c r="I153" s="240"/>
      <c r="J153" s="241">
        <f>ROUND(I153*H153,2)</f>
        <v>0</v>
      </c>
      <c r="K153" s="237" t="s">
        <v>168</v>
      </c>
      <c r="L153" s="242"/>
      <c r="M153" s="243" t="s">
        <v>1</v>
      </c>
      <c r="N153" s="244" t="s">
        <v>43</v>
      </c>
      <c r="O153" s="87"/>
      <c r="P153" s="204">
        <f>O153*H153</f>
        <v>0</v>
      </c>
      <c r="Q153" s="204">
        <v>0.00081999999999999998</v>
      </c>
      <c r="R153" s="204">
        <f>Q153*H153</f>
        <v>0.24271999999999999</v>
      </c>
      <c r="S153" s="204">
        <v>0</v>
      </c>
      <c r="T153" s="205">
        <f>S153*H153</f>
        <v>0</v>
      </c>
      <c r="U153" s="34"/>
      <c r="V153" s="34"/>
      <c r="W153" s="34"/>
      <c r="X153" s="34"/>
      <c r="Y153" s="34"/>
      <c r="Z153" s="34"/>
      <c r="AA153" s="34"/>
      <c r="AB153" s="34"/>
      <c r="AC153" s="34"/>
      <c r="AD153" s="34"/>
      <c r="AE153" s="34"/>
      <c r="AR153" s="206" t="s">
        <v>259</v>
      </c>
      <c r="AT153" s="206" t="s">
        <v>397</v>
      </c>
      <c r="AU153" s="206" t="s">
        <v>78</v>
      </c>
      <c r="AY153" s="13" t="s">
        <v>170</v>
      </c>
      <c r="BE153" s="207">
        <f>IF(N153="základní",J153,0)</f>
        <v>0</v>
      </c>
      <c r="BF153" s="207">
        <f>IF(N153="snížená",J153,0)</f>
        <v>0</v>
      </c>
      <c r="BG153" s="207">
        <f>IF(N153="zákl. přenesená",J153,0)</f>
        <v>0</v>
      </c>
      <c r="BH153" s="207">
        <f>IF(N153="sníž. přenesená",J153,0)</f>
        <v>0</v>
      </c>
      <c r="BI153" s="207">
        <f>IF(N153="nulová",J153,0)</f>
        <v>0</v>
      </c>
      <c r="BJ153" s="13" t="s">
        <v>85</v>
      </c>
      <c r="BK153" s="207">
        <f>ROUND(I153*H153,2)</f>
        <v>0</v>
      </c>
      <c r="BL153" s="13" t="s">
        <v>259</v>
      </c>
      <c r="BM153" s="206" t="s">
        <v>1289</v>
      </c>
    </row>
    <row r="154" s="2" customFormat="1" ht="24.15" customHeight="1">
      <c r="A154" s="34"/>
      <c r="B154" s="35"/>
      <c r="C154" s="235" t="s">
        <v>354</v>
      </c>
      <c r="D154" s="235" t="s">
        <v>397</v>
      </c>
      <c r="E154" s="236" t="s">
        <v>665</v>
      </c>
      <c r="F154" s="237" t="s">
        <v>1103</v>
      </c>
      <c r="G154" s="238" t="s">
        <v>167</v>
      </c>
      <c r="H154" s="239">
        <v>10</v>
      </c>
      <c r="I154" s="240"/>
      <c r="J154" s="241">
        <f>ROUND(I154*H154,2)</f>
        <v>0</v>
      </c>
      <c r="K154" s="237" t="s">
        <v>168</v>
      </c>
      <c r="L154" s="242"/>
      <c r="M154" s="243" t="s">
        <v>1</v>
      </c>
      <c r="N154" s="244" t="s">
        <v>43</v>
      </c>
      <c r="O154" s="87"/>
      <c r="P154" s="204">
        <f>O154*H154</f>
        <v>0</v>
      </c>
      <c r="Q154" s="204">
        <v>0.21456</v>
      </c>
      <c r="R154" s="204">
        <f>Q154*H154</f>
        <v>2.1456</v>
      </c>
      <c r="S154" s="204">
        <v>0</v>
      </c>
      <c r="T154" s="205">
        <f>S154*H154</f>
        <v>0</v>
      </c>
      <c r="U154" s="34"/>
      <c r="V154" s="34"/>
      <c r="W154" s="34"/>
      <c r="X154" s="34"/>
      <c r="Y154" s="34"/>
      <c r="Z154" s="34"/>
      <c r="AA154" s="34"/>
      <c r="AB154" s="34"/>
      <c r="AC154" s="34"/>
      <c r="AD154" s="34"/>
      <c r="AE154" s="34"/>
      <c r="AR154" s="206" t="s">
        <v>259</v>
      </c>
      <c r="AT154" s="206" t="s">
        <v>397</v>
      </c>
      <c r="AU154" s="206" t="s">
        <v>78</v>
      </c>
      <c r="AY154" s="13" t="s">
        <v>170</v>
      </c>
      <c r="BE154" s="207">
        <f>IF(N154="základní",J154,0)</f>
        <v>0</v>
      </c>
      <c r="BF154" s="207">
        <f>IF(N154="snížená",J154,0)</f>
        <v>0</v>
      </c>
      <c r="BG154" s="207">
        <f>IF(N154="zákl. přenesená",J154,0)</f>
        <v>0</v>
      </c>
      <c r="BH154" s="207">
        <f>IF(N154="sníž. přenesená",J154,0)</f>
        <v>0</v>
      </c>
      <c r="BI154" s="207">
        <f>IF(N154="nulová",J154,0)</f>
        <v>0</v>
      </c>
      <c r="BJ154" s="13" t="s">
        <v>85</v>
      </c>
      <c r="BK154" s="207">
        <f>ROUND(I154*H154,2)</f>
        <v>0</v>
      </c>
      <c r="BL154" s="13" t="s">
        <v>259</v>
      </c>
      <c r="BM154" s="206" t="s">
        <v>1290</v>
      </c>
    </row>
    <row r="155" s="2" customFormat="1" ht="16.5" customHeight="1">
      <c r="A155" s="34"/>
      <c r="B155" s="35"/>
      <c r="C155" s="235" t="s">
        <v>359</v>
      </c>
      <c r="D155" s="235" t="s">
        <v>397</v>
      </c>
      <c r="E155" s="236" t="s">
        <v>1291</v>
      </c>
      <c r="F155" s="237" t="s">
        <v>1292</v>
      </c>
      <c r="G155" s="238" t="s">
        <v>167</v>
      </c>
      <c r="H155" s="239">
        <v>1</v>
      </c>
      <c r="I155" s="240"/>
      <c r="J155" s="241">
        <f>ROUND(I155*H155,2)</f>
        <v>0</v>
      </c>
      <c r="K155" s="237" t="s">
        <v>168</v>
      </c>
      <c r="L155" s="242"/>
      <c r="M155" s="243" t="s">
        <v>1</v>
      </c>
      <c r="N155" s="244" t="s">
        <v>43</v>
      </c>
      <c r="O155" s="87"/>
      <c r="P155" s="204">
        <f>O155*H155</f>
        <v>0</v>
      </c>
      <c r="Q155" s="204">
        <v>0.63</v>
      </c>
      <c r="R155" s="204">
        <f>Q155*H155</f>
        <v>0.63</v>
      </c>
      <c r="S155" s="204">
        <v>0</v>
      </c>
      <c r="T155" s="205">
        <f>S155*H155</f>
        <v>0</v>
      </c>
      <c r="U155" s="34"/>
      <c r="V155" s="34"/>
      <c r="W155" s="34"/>
      <c r="X155" s="34"/>
      <c r="Y155" s="34"/>
      <c r="Z155" s="34"/>
      <c r="AA155" s="34"/>
      <c r="AB155" s="34"/>
      <c r="AC155" s="34"/>
      <c r="AD155" s="34"/>
      <c r="AE155" s="34"/>
      <c r="AR155" s="206" t="s">
        <v>259</v>
      </c>
      <c r="AT155" s="206" t="s">
        <v>397</v>
      </c>
      <c r="AU155" s="206" t="s">
        <v>78</v>
      </c>
      <c r="AY155" s="13" t="s">
        <v>170</v>
      </c>
      <c r="BE155" s="207">
        <f>IF(N155="základní",J155,0)</f>
        <v>0</v>
      </c>
      <c r="BF155" s="207">
        <f>IF(N155="snížená",J155,0)</f>
        <v>0</v>
      </c>
      <c r="BG155" s="207">
        <f>IF(N155="zákl. přenesená",J155,0)</f>
        <v>0</v>
      </c>
      <c r="BH155" s="207">
        <f>IF(N155="sníž. přenesená",J155,0)</f>
        <v>0</v>
      </c>
      <c r="BI155" s="207">
        <f>IF(N155="nulová",J155,0)</f>
        <v>0</v>
      </c>
      <c r="BJ155" s="13" t="s">
        <v>85</v>
      </c>
      <c r="BK155" s="207">
        <f>ROUND(I155*H155,2)</f>
        <v>0</v>
      </c>
      <c r="BL155" s="13" t="s">
        <v>259</v>
      </c>
      <c r="BM155" s="206" t="s">
        <v>1293</v>
      </c>
    </row>
    <row r="156" s="2" customFormat="1" ht="16.5" customHeight="1">
      <c r="A156" s="34"/>
      <c r="B156" s="35"/>
      <c r="C156" s="235" t="s">
        <v>364</v>
      </c>
      <c r="D156" s="235" t="s">
        <v>397</v>
      </c>
      <c r="E156" s="236" t="s">
        <v>1294</v>
      </c>
      <c r="F156" s="237" t="s">
        <v>1295</v>
      </c>
      <c r="G156" s="238" t="s">
        <v>167</v>
      </c>
      <c r="H156" s="239">
        <v>1</v>
      </c>
      <c r="I156" s="240"/>
      <c r="J156" s="241">
        <f>ROUND(I156*H156,2)</f>
        <v>0</v>
      </c>
      <c r="K156" s="237" t="s">
        <v>168</v>
      </c>
      <c r="L156" s="242"/>
      <c r="M156" s="243" t="s">
        <v>1</v>
      </c>
      <c r="N156" s="244" t="s">
        <v>43</v>
      </c>
      <c r="O156" s="87"/>
      <c r="P156" s="204">
        <f>O156*H156</f>
        <v>0</v>
      </c>
      <c r="Q156" s="204">
        <v>0.63</v>
      </c>
      <c r="R156" s="204">
        <f>Q156*H156</f>
        <v>0.63</v>
      </c>
      <c r="S156" s="204">
        <v>0</v>
      </c>
      <c r="T156" s="205">
        <f>S156*H156</f>
        <v>0</v>
      </c>
      <c r="U156" s="34"/>
      <c r="V156" s="34"/>
      <c r="W156" s="34"/>
      <c r="X156" s="34"/>
      <c r="Y156" s="34"/>
      <c r="Z156" s="34"/>
      <c r="AA156" s="34"/>
      <c r="AB156" s="34"/>
      <c r="AC156" s="34"/>
      <c r="AD156" s="34"/>
      <c r="AE156" s="34"/>
      <c r="AR156" s="206" t="s">
        <v>259</v>
      </c>
      <c r="AT156" s="206" t="s">
        <v>397</v>
      </c>
      <c r="AU156" s="206" t="s">
        <v>78</v>
      </c>
      <c r="AY156" s="13" t="s">
        <v>170</v>
      </c>
      <c r="BE156" s="207">
        <f>IF(N156="základní",J156,0)</f>
        <v>0</v>
      </c>
      <c r="BF156" s="207">
        <f>IF(N156="snížená",J156,0)</f>
        <v>0</v>
      </c>
      <c r="BG156" s="207">
        <f>IF(N156="zákl. přenesená",J156,0)</f>
        <v>0</v>
      </c>
      <c r="BH156" s="207">
        <f>IF(N156="sníž. přenesená",J156,0)</f>
        <v>0</v>
      </c>
      <c r="BI156" s="207">
        <f>IF(N156="nulová",J156,0)</f>
        <v>0</v>
      </c>
      <c r="BJ156" s="13" t="s">
        <v>85</v>
      </c>
      <c r="BK156" s="207">
        <f>ROUND(I156*H156,2)</f>
        <v>0</v>
      </c>
      <c r="BL156" s="13" t="s">
        <v>259</v>
      </c>
      <c r="BM156" s="206" t="s">
        <v>1296</v>
      </c>
    </row>
    <row r="157" s="2" customFormat="1" ht="21.75" customHeight="1">
      <c r="A157" s="34"/>
      <c r="B157" s="35"/>
      <c r="C157" s="235" t="s">
        <v>368</v>
      </c>
      <c r="D157" s="235" t="s">
        <v>397</v>
      </c>
      <c r="E157" s="236" t="s">
        <v>1297</v>
      </c>
      <c r="F157" s="237" t="s">
        <v>1298</v>
      </c>
      <c r="G157" s="238" t="s">
        <v>167</v>
      </c>
      <c r="H157" s="239">
        <v>1</v>
      </c>
      <c r="I157" s="240"/>
      <c r="J157" s="241">
        <f>ROUND(I157*H157,2)</f>
        <v>0</v>
      </c>
      <c r="K157" s="237" t="s">
        <v>168</v>
      </c>
      <c r="L157" s="242"/>
      <c r="M157" s="243" t="s">
        <v>1</v>
      </c>
      <c r="N157" s="244" t="s">
        <v>43</v>
      </c>
      <c r="O157" s="87"/>
      <c r="P157" s="204">
        <f>O157*H157</f>
        <v>0</v>
      </c>
      <c r="Q157" s="204">
        <v>0.66500000000000004</v>
      </c>
      <c r="R157" s="204">
        <f>Q157*H157</f>
        <v>0.66500000000000004</v>
      </c>
      <c r="S157" s="204">
        <v>0</v>
      </c>
      <c r="T157" s="205">
        <f>S157*H157</f>
        <v>0</v>
      </c>
      <c r="U157" s="34"/>
      <c r="V157" s="34"/>
      <c r="W157" s="34"/>
      <c r="X157" s="34"/>
      <c r="Y157" s="34"/>
      <c r="Z157" s="34"/>
      <c r="AA157" s="34"/>
      <c r="AB157" s="34"/>
      <c r="AC157" s="34"/>
      <c r="AD157" s="34"/>
      <c r="AE157" s="34"/>
      <c r="AR157" s="206" t="s">
        <v>259</v>
      </c>
      <c r="AT157" s="206" t="s">
        <v>397</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259</v>
      </c>
      <c r="BM157" s="206" t="s">
        <v>1299</v>
      </c>
    </row>
    <row r="158" s="2" customFormat="1" ht="16.5" customHeight="1">
      <c r="A158" s="34"/>
      <c r="B158" s="35"/>
      <c r="C158" s="235" t="s">
        <v>847</v>
      </c>
      <c r="D158" s="235" t="s">
        <v>397</v>
      </c>
      <c r="E158" s="236" t="s">
        <v>1300</v>
      </c>
      <c r="F158" s="237" t="s">
        <v>1301</v>
      </c>
      <c r="G158" s="238" t="s">
        <v>167</v>
      </c>
      <c r="H158" s="239">
        <v>1</v>
      </c>
      <c r="I158" s="240"/>
      <c r="J158" s="241">
        <f>ROUND(I158*H158,2)</f>
        <v>0</v>
      </c>
      <c r="K158" s="237" t="s">
        <v>168</v>
      </c>
      <c r="L158" s="242"/>
      <c r="M158" s="243" t="s">
        <v>1</v>
      </c>
      <c r="N158" s="244" t="s">
        <v>43</v>
      </c>
      <c r="O158" s="87"/>
      <c r="P158" s="204">
        <f>O158*H158</f>
        <v>0</v>
      </c>
      <c r="Q158" s="204">
        <v>0.66500000000000004</v>
      </c>
      <c r="R158" s="204">
        <f>Q158*H158</f>
        <v>0.66500000000000004</v>
      </c>
      <c r="S158" s="204">
        <v>0</v>
      </c>
      <c r="T158" s="205">
        <f>S158*H158</f>
        <v>0</v>
      </c>
      <c r="U158" s="34"/>
      <c r="V158" s="34"/>
      <c r="W158" s="34"/>
      <c r="X158" s="34"/>
      <c r="Y158" s="34"/>
      <c r="Z158" s="34"/>
      <c r="AA158" s="34"/>
      <c r="AB158" s="34"/>
      <c r="AC158" s="34"/>
      <c r="AD158" s="34"/>
      <c r="AE158" s="34"/>
      <c r="AR158" s="206" t="s">
        <v>259</v>
      </c>
      <c r="AT158" s="206" t="s">
        <v>397</v>
      </c>
      <c r="AU158" s="206" t="s">
        <v>78</v>
      </c>
      <c r="AY158" s="13" t="s">
        <v>170</v>
      </c>
      <c r="BE158" s="207">
        <f>IF(N158="základní",J158,0)</f>
        <v>0</v>
      </c>
      <c r="BF158" s="207">
        <f>IF(N158="snížená",J158,0)</f>
        <v>0</v>
      </c>
      <c r="BG158" s="207">
        <f>IF(N158="zákl. přenesená",J158,0)</f>
        <v>0</v>
      </c>
      <c r="BH158" s="207">
        <f>IF(N158="sníž. přenesená",J158,0)</f>
        <v>0</v>
      </c>
      <c r="BI158" s="207">
        <f>IF(N158="nulová",J158,0)</f>
        <v>0</v>
      </c>
      <c r="BJ158" s="13" t="s">
        <v>85</v>
      </c>
      <c r="BK158" s="207">
        <f>ROUND(I158*H158,2)</f>
        <v>0</v>
      </c>
      <c r="BL158" s="13" t="s">
        <v>259</v>
      </c>
      <c r="BM158" s="206" t="s">
        <v>1302</v>
      </c>
    </row>
    <row r="159" s="2" customFormat="1" ht="24.15" customHeight="1">
      <c r="A159" s="34"/>
      <c r="B159" s="35"/>
      <c r="C159" s="235" t="s">
        <v>372</v>
      </c>
      <c r="D159" s="235" t="s">
        <v>397</v>
      </c>
      <c r="E159" s="236" t="s">
        <v>1303</v>
      </c>
      <c r="F159" s="237" t="s">
        <v>1304</v>
      </c>
      <c r="G159" s="238" t="s">
        <v>167</v>
      </c>
      <c r="H159" s="239">
        <v>2</v>
      </c>
      <c r="I159" s="240"/>
      <c r="J159" s="241">
        <f>ROUND(I159*H159,2)</f>
        <v>0</v>
      </c>
      <c r="K159" s="237" t="s">
        <v>168</v>
      </c>
      <c r="L159" s="242"/>
      <c r="M159" s="243" t="s">
        <v>1</v>
      </c>
      <c r="N159" s="244" t="s">
        <v>43</v>
      </c>
      <c r="O159" s="87"/>
      <c r="P159" s="204">
        <f>O159*H159</f>
        <v>0</v>
      </c>
      <c r="Q159" s="204">
        <v>0.69425999999999999</v>
      </c>
      <c r="R159" s="204">
        <f>Q159*H159</f>
        <v>1.38852</v>
      </c>
      <c r="S159" s="204">
        <v>0</v>
      </c>
      <c r="T159" s="205">
        <f>S159*H159</f>
        <v>0</v>
      </c>
      <c r="U159" s="34"/>
      <c r="V159" s="34"/>
      <c r="W159" s="34"/>
      <c r="X159" s="34"/>
      <c r="Y159" s="34"/>
      <c r="Z159" s="34"/>
      <c r="AA159" s="34"/>
      <c r="AB159" s="34"/>
      <c r="AC159" s="34"/>
      <c r="AD159" s="34"/>
      <c r="AE159" s="34"/>
      <c r="AR159" s="206" t="s">
        <v>259</v>
      </c>
      <c r="AT159" s="206" t="s">
        <v>397</v>
      </c>
      <c r="AU159" s="206" t="s">
        <v>78</v>
      </c>
      <c r="AY159" s="13" t="s">
        <v>170</v>
      </c>
      <c r="BE159" s="207">
        <f>IF(N159="základní",J159,0)</f>
        <v>0</v>
      </c>
      <c r="BF159" s="207">
        <f>IF(N159="snížená",J159,0)</f>
        <v>0</v>
      </c>
      <c r="BG159" s="207">
        <f>IF(N159="zákl. přenesená",J159,0)</f>
        <v>0</v>
      </c>
      <c r="BH159" s="207">
        <f>IF(N159="sníž. přenesená",J159,0)</f>
        <v>0</v>
      </c>
      <c r="BI159" s="207">
        <f>IF(N159="nulová",J159,0)</f>
        <v>0</v>
      </c>
      <c r="BJ159" s="13" t="s">
        <v>85</v>
      </c>
      <c r="BK159" s="207">
        <f>ROUND(I159*H159,2)</f>
        <v>0</v>
      </c>
      <c r="BL159" s="13" t="s">
        <v>259</v>
      </c>
      <c r="BM159" s="206" t="s">
        <v>1305</v>
      </c>
    </row>
    <row r="160" s="2" customFormat="1" ht="24.15" customHeight="1">
      <c r="A160" s="34"/>
      <c r="B160" s="35"/>
      <c r="C160" s="235" t="s">
        <v>377</v>
      </c>
      <c r="D160" s="235" t="s">
        <v>397</v>
      </c>
      <c r="E160" s="236" t="s">
        <v>946</v>
      </c>
      <c r="F160" s="237" t="s">
        <v>947</v>
      </c>
      <c r="G160" s="238" t="s">
        <v>167</v>
      </c>
      <c r="H160" s="239">
        <v>1</v>
      </c>
      <c r="I160" s="240"/>
      <c r="J160" s="241">
        <f>ROUND(I160*H160,2)</f>
        <v>0</v>
      </c>
      <c r="K160" s="237" t="s">
        <v>168</v>
      </c>
      <c r="L160" s="242"/>
      <c r="M160" s="245" t="s">
        <v>1</v>
      </c>
      <c r="N160" s="246" t="s">
        <v>43</v>
      </c>
      <c r="O160" s="247"/>
      <c r="P160" s="248">
        <f>O160*H160</f>
        <v>0</v>
      </c>
      <c r="Q160" s="248">
        <v>0.13800000000000001</v>
      </c>
      <c r="R160" s="248">
        <f>Q160*H160</f>
        <v>0.13800000000000001</v>
      </c>
      <c r="S160" s="248">
        <v>0</v>
      </c>
      <c r="T160" s="249">
        <f>S160*H160</f>
        <v>0</v>
      </c>
      <c r="U160" s="34"/>
      <c r="V160" s="34"/>
      <c r="W160" s="34"/>
      <c r="X160" s="34"/>
      <c r="Y160" s="34"/>
      <c r="Z160" s="34"/>
      <c r="AA160" s="34"/>
      <c r="AB160" s="34"/>
      <c r="AC160" s="34"/>
      <c r="AD160" s="34"/>
      <c r="AE160" s="34"/>
      <c r="AR160" s="206" t="s">
        <v>259</v>
      </c>
      <c r="AT160" s="206" t="s">
        <v>397</v>
      </c>
      <c r="AU160" s="206" t="s">
        <v>78</v>
      </c>
      <c r="AY160" s="13" t="s">
        <v>170</v>
      </c>
      <c r="BE160" s="207">
        <f>IF(N160="základní",J160,0)</f>
        <v>0</v>
      </c>
      <c r="BF160" s="207">
        <f>IF(N160="snížená",J160,0)</f>
        <v>0</v>
      </c>
      <c r="BG160" s="207">
        <f>IF(N160="zákl. přenesená",J160,0)</f>
        <v>0</v>
      </c>
      <c r="BH160" s="207">
        <f>IF(N160="sníž. přenesená",J160,0)</f>
        <v>0</v>
      </c>
      <c r="BI160" s="207">
        <f>IF(N160="nulová",J160,0)</f>
        <v>0</v>
      </c>
      <c r="BJ160" s="13" t="s">
        <v>85</v>
      </c>
      <c r="BK160" s="207">
        <f>ROUND(I160*H160,2)</f>
        <v>0</v>
      </c>
      <c r="BL160" s="13" t="s">
        <v>259</v>
      </c>
      <c r="BM160" s="206" t="s">
        <v>1306</v>
      </c>
    </row>
    <row r="161" s="2" customFormat="1" ht="6.96" customHeight="1">
      <c r="A161" s="34"/>
      <c r="B161" s="62"/>
      <c r="C161" s="63"/>
      <c r="D161" s="63"/>
      <c r="E161" s="63"/>
      <c r="F161" s="63"/>
      <c r="G161" s="63"/>
      <c r="H161" s="63"/>
      <c r="I161" s="63"/>
      <c r="J161" s="63"/>
      <c r="K161" s="63"/>
      <c r="L161" s="40"/>
      <c r="M161" s="34"/>
      <c r="O161" s="34"/>
      <c r="P161" s="34"/>
      <c r="Q161" s="34"/>
      <c r="R161" s="34"/>
      <c r="S161" s="34"/>
      <c r="T161" s="34"/>
      <c r="U161" s="34"/>
      <c r="V161" s="34"/>
      <c r="W161" s="34"/>
      <c r="X161" s="34"/>
      <c r="Y161" s="34"/>
      <c r="Z161" s="34"/>
      <c r="AA161" s="34"/>
      <c r="AB161" s="34"/>
      <c r="AC161" s="34"/>
      <c r="AD161" s="34"/>
      <c r="AE161" s="34"/>
    </row>
  </sheetData>
  <sheetProtection sheet="1" autoFilter="0" formatColumns="0" formatRows="0" objects="1" scenarios="1" spinCount="100000" saltValue="T4NriklK4GMvDNMchUyYXZkV54VL/M366KRZD6oGbSdIKuiFV8uYm6AocOWafyQwUsG/lTKnVDCr5It/8w6cSw==" hashValue="awM2Sdgf7OJl6fiY2tFBvCOBrM3aKzDKaMaZDvUdHpbCyFrjSAaX5PswuRVzlo+81qp7Ds8XEFVK0GyMZiB+zA==" algorithmName="SHA-512" password="CC35"/>
  <autoFilter ref="C119:K16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134</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1134</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1307</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ROUND((SUM(BE120:BE140)),  2)</f>
        <v>0</v>
      </c>
      <c r="G35" s="34"/>
      <c r="H35" s="34"/>
      <c r="I35" s="160">
        <v>0.20999999999999999</v>
      </c>
      <c r="J35" s="159">
        <f>ROUND(((SUM(BE120:BE140))*I35),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ROUND((SUM(BF120:BF140)),  2)</f>
        <v>0</v>
      </c>
      <c r="G36" s="34"/>
      <c r="H36" s="34"/>
      <c r="I36" s="160">
        <v>0.14999999999999999</v>
      </c>
      <c r="J36" s="159">
        <f>ROUND(((SUM(BF120:BF140))*I36),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ROUND((SUM(BG120:BG140)),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ROUND((SUM(BH120:BH140)),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ROUND((SUM(BI120:BI140)),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1134</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A.4.3 - Práce na SSZT a SEE</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1134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A.4.3 - Práce na SSZT a SEE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SUM(P121:P140)</f>
        <v>0</v>
      </c>
      <c r="Q120" s="100"/>
      <c r="R120" s="192">
        <f>SUM(R121:R140)</f>
        <v>0</v>
      </c>
      <c r="S120" s="100"/>
      <c r="T120" s="193">
        <f>SUM(T121:T140)</f>
        <v>0</v>
      </c>
      <c r="U120" s="34"/>
      <c r="V120" s="34"/>
      <c r="W120" s="34"/>
      <c r="X120" s="34"/>
      <c r="Y120" s="34"/>
      <c r="Z120" s="34"/>
      <c r="AA120" s="34"/>
      <c r="AB120" s="34"/>
      <c r="AC120" s="34"/>
      <c r="AD120" s="34"/>
      <c r="AE120" s="34"/>
      <c r="AT120" s="13" t="s">
        <v>77</v>
      </c>
      <c r="AU120" s="13" t="s">
        <v>150</v>
      </c>
      <c r="BK120" s="194">
        <f>SUM(BK121:BK140)</f>
        <v>0</v>
      </c>
    </row>
    <row r="121" s="2" customFormat="1" ht="24.15" customHeight="1">
      <c r="A121" s="34"/>
      <c r="B121" s="35"/>
      <c r="C121" s="195" t="s">
        <v>85</v>
      </c>
      <c r="D121" s="195" t="s">
        <v>164</v>
      </c>
      <c r="E121" s="196" t="s">
        <v>670</v>
      </c>
      <c r="F121" s="197" t="s">
        <v>671</v>
      </c>
      <c r="G121" s="198" t="s">
        <v>167</v>
      </c>
      <c r="H121" s="199">
        <v>3</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1308</v>
      </c>
    </row>
    <row r="122" s="2" customFormat="1">
      <c r="A122" s="34"/>
      <c r="B122" s="35"/>
      <c r="C122" s="36"/>
      <c r="D122" s="208" t="s">
        <v>172</v>
      </c>
      <c r="E122" s="36"/>
      <c r="F122" s="209" t="s">
        <v>1309</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674</v>
      </c>
      <c r="F123" s="197" t="s">
        <v>675</v>
      </c>
      <c r="G123" s="198" t="s">
        <v>167</v>
      </c>
      <c r="H123" s="199">
        <v>3</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1310</v>
      </c>
    </row>
    <row r="124" s="2" customFormat="1">
      <c r="A124" s="34"/>
      <c r="B124" s="35"/>
      <c r="C124" s="36"/>
      <c r="D124" s="208" t="s">
        <v>172</v>
      </c>
      <c r="E124" s="36"/>
      <c r="F124" s="209" t="s">
        <v>1311</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678</v>
      </c>
      <c r="F125" s="197" t="s">
        <v>679</v>
      </c>
      <c r="G125" s="198" t="s">
        <v>167</v>
      </c>
      <c r="H125" s="199">
        <v>3</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1312</v>
      </c>
    </row>
    <row r="126" s="2" customFormat="1">
      <c r="A126" s="34"/>
      <c r="B126" s="35"/>
      <c r="C126" s="36"/>
      <c r="D126" s="208" t="s">
        <v>172</v>
      </c>
      <c r="E126" s="36"/>
      <c r="F126" s="209" t="s">
        <v>1311</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172</v>
      </c>
      <c r="AU126" s="13" t="s">
        <v>78</v>
      </c>
    </row>
    <row r="127" s="2" customFormat="1" ht="37.8" customHeight="1">
      <c r="A127" s="34"/>
      <c r="B127" s="35"/>
      <c r="C127" s="195" t="s">
        <v>169</v>
      </c>
      <c r="D127" s="195" t="s">
        <v>164</v>
      </c>
      <c r="E127" s="196" t="s">
        <v>687</v>
      </c>
      <c r="F127" s="197" t="s">
        <v>688</v>
      </c>
      <c r="G127" s="198" t="s">
        <v>167</v>
      </c>
      <c r="H127" s="199">
        <v>3</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1313</v>
      </c>
    </row>
    <row r="128" s="2" customFormat="1">
      <c r="A128" s="34"/>
      <c r="B128" s="35"/>
      <c r="C128" s="36"/>
      <c r="D128" s="208" t="s">
        <v>172</v>
      </c>
      <c r="E128" s="36"/>
      <c r="F128" s="209" t="s">
        <v>1314</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44.25" customHeight="1">
      <c r="A129" s="34"/>
      <c r="B129" s="35"/>
      <c r="C129" s="195" t="s">
        <v>189</v>
      </c>
      <c r="D129" s="195" t="s">
        <v>164</v>
      </c>
      <c r="E129" s="196" t="s">
        <v>696</v>
      </c>
      <c r="F129" s="197" t="s">
        <v>697</v>
      </c>
      <c r="G129" s="198" t="s">
        <v>167</v>
      </c>
      <c r="H129" s="199">
        <v>3</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1315</v>
      </c>
    </row>
    <row r="130" s="2" customFormat="1">
      <c r="A130" s="34"/>
      <c r="B130" s="35"/>
      <c r="C130" s="36"/>
      <c r="D130" s="208" t="s">
        <v>172</v>
      </c>
      <c r="E130" s="36"/>
      <c r="F130" s="209" t="s">
        <v>1311</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172</v>
      </c>
      <c r="AU130" s="13" t="s">
        <v>78</v>
      </c>
    </row>
    <row r="131" s="2" customFormat="1" ht="37.8" customHeight="1">
      <c r="A131" s="34"/>
      <c r="B131" s="35"/>
      <c r="C131" s="195" t="s">
        <v>195</v>
      </c>
      <c r="D131" s="195" t="s">
        <v>164</v>
      </c>
      <c r="E131" s="196" t="s">
        <v>699</v>
      </c>
      <c r="F131" s="197" t="s">
        <v>700</v>
      </c>
      <c r="G131" s="198" t="s">
        <v>167</v>
      </c>
      <c r="H131" s="199">
        <v>4</v>
      </c>
      <c r="I131" s="200"/>
      <c r="J131" s="201">
        <f>ROUND(I131*H131,2)</f>
        <v>0</v>
      </c>
      <c r="K131" s="197" t="s">
        <v>168</v>
      </c>
      <c r="L131" s="40"/>
      <c r="M131" s="202" t="s">
        <v>1</v>
      </c>
      <c r="N131" s="203" t="s">
        <v>43</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259</v>
      </c>
      <c r="AT131" s="206" t="s">
        <v>164</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1316</v>
      </c>
    </row>
    <row r="132" s="2" customFormat="1" ht="24.15" customHeight="1">
      <c r="A132" s="34"/>
      <c r="B132" s="35"/>
      <c r="C132" s="195" t="s">
        <v>201</v>
      </c>
      <c r="D132" s="195" t="s">
        <v>164</v>
      </c>
      <c r="E132" s="196" t="s">
        <v>702</v>
      </c>
      <c r="F132" s="197" t="s">
        <v>703</v>
      </c>
      <c r="G132" s="198" t="s">
        <v>167</v>
      </c>
      <c r="H132" s="199">
        <v>4</v>
      </c>
      <c r="I132" s="200"/>
      <c r="J132" s="201">
        <f>ROUND(I132*H132,2)</f>
        <v>0</v>
      </c>
      <c r="K132" s="197" t="s">
        <v>168</v>
      </c>
      <c r="L132" s="40"/>
      <c r="M132" s="202" t="s">
        <v>1</v>
      </c>
      <c r="N132" s="203" t="s">
        <v>43</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259</v>
      </c>
      <c r="AT132" s="206" t="s">
        <v>164</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1317</v>
      </c>
    </row>
    <row r="133" s="2" customFormat="1" ht="24.15" customHeight="1">
      <c r="A133" s="34"/>
      <c r="B133" s="35"/>
      <c r="C133" s="195" t="s">
        <v>206</v>
      </c>
      <c r="D133" s="195" t="s">
        <v>164</v>
      </c>
      <c r="E133" s="196" t="s">
        <v>705</v>
      </c>
      <c r="F133" s="197" t="s">
        <v>706</v>
      </c>
      <c r="G133" s="198" t="s">
        <v>167</v>
      </c>
      <c r="H133" s="199">
        <v>3</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1318</v>
      </c>
    </row>
    <row r="134" s="2" customFormat="1">
      <c r="A134" s="34"/>
      <c r="B134" s="35"/>
      <c r="C134" s="36"/>
      <c r="D134" s="208" t="s">
        <v>172</v>
      </c>
      <c r="E134" s="36"/>
      <c r="F134" s="209" t="s">
        <v>1311</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172</v>
      </c>
      <c r="AU134" s="13" t="s">
        <v>78</v>
      </c>
    </row>
    <row r="135" s="2" customFormat="1" ht="16.5" customHeight="1">
      <c r="A135" s="34"/>
      <c r="B135" s="35"/>
      <c r="C135" s="195" t="s">
        <v>211</v>
      </c>
      <c r="D135" s="195" t="s">
        <v>164</v>
      </c>
      <c r="E135" s="196" t="s">
        <v>709</v>
      </c>
      <c r="F135" s="197" t="s">
        <v>710</v>
      </c>
      <c r="G135" s="198" t="s">
        <v>167</v>
      </c>
      <c r="H135" s="199">
        <v>3</v>
      </c>
      <c r="I135" s="200"/>
      <c r="J135" s="201">
        <f>ROUND(I135*H135,2)</f>
        <v>0</v>
      </c>
      <c r="K135" s="197" t="s">
        <v>168</v>
      </c>
      <c r="L135" s="40"/>
      <c r="M135" s="202" t="s">
        <v>1</v>
      </c>
      <c r="N135" s="203" t="s">
        <v>43</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259</v>
      </c>
      <c r="AT135" s="206" t="s">
        <v>164</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1319</v>
      </c>
    </row>
    <row r="136" s="2" customFormat="1">
      <c r="A136" s="34"/>
      <c r="B136" s="35"/>
      <c r="C136" s="36"/>
      <c r="D136" s="208" t="s">
        <v>172</v>
      </c>
      <c r="E136" s="36"/>
      <c r="F136" s="209" t="s">
        <v>1311</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172</v>
      </c>
      <c r="AU136" s="13" t="s">
        <v>78</v>
      </c>
    </row>
    <row r="137" s="2" customFormat="1" ht="24.15" customHeight="1">
      <c r="A137" s="34"/>
      <c r="B137" s="35"/>
      <c r="C137" s="195" t="s">
        <v>219</v>
      </c>
      <c r="D137" s="195" t="s">
        <v>164</v>
      </c>
      <c r="E137" s="196" t="s">
        <v>712</v>
      </c>
      <c r="F137" s="197" t="s">
        <v>713</v>
      </c>
      <c r="G137" s="198" t="s">
        <v>167</v>
      </c>
      <c r="H137" s="199">
        <v>3</v>
      </c>
      <c r="I137" s="200"/>
      <c r="J137" s="201">
        <f>ROUND(I137*H137,2)</f>
        <v>0</v>
      </c>
      <c r="K137" s="197" t="s">
        <v>168</v>
      </c>
      <c r="L137" s="40"/>
      <c r="M137" s="202" t="s">
        <v>1</v>
      </c>
      <c r="N137" s="203" t="s">
        <v>43</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259</v>
      </c>
      <c r="AT137" s="206" t="s">
        <v>164</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1320</v>
      </c>
    </row>
    <row r="138" s="2" customFormat="1">
      <c r="A138" s="34"/>
      <c r="B138" s="35"/>
      <c r="C138" s="36"/>
      <c r="D138" s="208" t="s">
        <v>172</v>
      </c>
      <c r="E138" s="36"/>
      <c r="F138" s="209" t="s">
        <v>1311</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172</v>
      </c>
      <c r="AU138" s="13" t="s">
        <v>78</v>
      </c>
    </row>
    <row r="139" s="2" customFormat="1" ht="24.15" customHeight="1">
      <c r="A139" s="34"/>
      <c r="B139" s="35"/>
      <c r="C139" s="195" t="s">
        <v>231</v>
      </c>
      <c r="D139" s="195" t="s">
        <v>164</v>
      </c>
      <c r="E139" s="196" t="s">
        <v>715</v>
      </c>
      <c r="F139" s="197" t="s">
        <v>716</v>
      </c>
      <c r="G139" s="198" t="s">
        <v>167</v>
      </c>
      <c r="H139" s="199">
        <v>3</v>
      </c>
      <c r="I139" s="200"/>
      <c r="J139" s="201">
        <f>ROUND(I139*H139,2)</f>
        <v>0</v>
      </c>
      <c r="K139" s="197" t="s">
        <v>168</v>
      </c>
      <c r="L139" s="40"/>
      <c r="M139" s="202" t="s">
        <v>1</v>
      </c>
      <c r="N139" s="203" t="s">
        <v>43</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259</v>
      </c>
      <c r="AT139" s="206" t="s">
        <v>164</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1321</v>
      </c>
    </row>
    <row r="140" s="2" customFormat="1">
      <c r="A140" s="34"/>
      <c r="B140" s="35"/>
      <c r="C140" s="36"/>
      <c r="D140" s="208" t="s">
        <v>172</v>
      </c>
      <c r="E140" s="36"/>
      <c r="F140" s="209" t="s">
        <v>1311</v>
      </c>
      <c r="G140" s="36"/>
      <c r="H140" s="36"/>
      <c r="I140" s="210"/>
      <c r="J140" s="36"/>
      <c r="K140" s="36"/>
      <c r="L140" s="40"/>
      <c r="M140" s="250"/>
      <c r="N140" s="251"/>
      <c r="O140" s="247"/>
      <c r="P140" s="247"/>
      <c r="Q140" s="247"/>
      <c r="R140" s="247"/>
      <c r="S140" s="247"/>
      <c r="T140" s="252"/>
      <c r="U140" s="34"/>
      <c r="V140" s="34"/>
      <c r="W140" s="34"/>
      <c r="X140" s="34"/>
      <c r="Y140" s="34"/>
      <c r="Z140" s="34"/>
      <c r="AA140" s="34"/>
      <c r="AB140" s="34"/>
      <c r="AC140" s="34"/>
      <c r="AD140" s="34"/>
      <c r="AE140" s="34"/>
      <c r="AT140" s="13" t="s">
        <v>172</v>
      </c>
      <c r="AU140" s="13" t="s">
        <v>78</v>
      </c>
    </row>
    <row r="141" s="2" customFormat="1" ht="6.96" customHeight="1">
      <c r="A141" s="34"/>
      <c r="B141" s="62"/>
      <c r="C141" s="63"/>
      <c r="D141" s="63"/>
      <c r="E141" s="63"/>
      <c r="F141" s="63"/>
      <c r="G141" s="63"/>
      <c r="H141" s="63"/>
      <c r="I141" s="63"/>
      <c r="J141" s="63"/>
      <c r="K141" s="63"/>
      <c r="L141" s="40"/>
      <c r="M141" s="34"/>
      <c r="O141" s="34"/>
      <c r="P141" s="34"/>
      <c r="Q141" s="34"/>
      <c r="R141" s="34"/>
      <c r="S141" s="34"/>
      <c r="T141" s="34"/>
      <c r="U141" s="34"/>
      <c r="V141" s="34"/>
      <c r="W141" s="34"/>
      <c r="X141" s="34"/>
      <c r="Y141" s="34"/>
      <c r="Z141" s="34"/>
      <c r="AA141" s="34"/>
      <c r="AB141" s="34"/>
      <c r="AC141" s="34"/>
      <c r="AD141" s="34"/>
      <c r="AE141" s="34"/>
    </row>
  </sheetData>
  <sheetProtection sheet="1" autoFilter="0" formatColumns="0" formatRows="0" objects="1" scenarios="1" spinCount="100000" saltValue="IeGAQ5m0PQwbKu7zIw1V+oDsfMng26ErfRsqMnUmMtjVezEFNHuZDt9kkHCG3882n/7Al+XFULjQPl+nY2RPag==" hashValue="OO8Mqi0IkT7gfKAygCLCAFug2mUhZpCnap9qKfQ9iotPWEAjhVOYhHED8+S6JFVN8AaAS0XQNiB6wP0t7UGB/g==" algorithmName="SHA-512" password="CC35"/>
  <autoFilter ref="C119:K14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136</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1134</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1322</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ROUND((SUM(BE120:BE135)),  2)</f>
        <v>0</v>
      </c>
      <c r="G35" s="34"/>
      <c r="H35" s="34"/>
      <c r="I35" s="160">
        <v>0.20999999999999999</v>
      </c>
      <c r="J35" s="159">
        <f>ROUND(((SUM(BE120:BE135))*I35),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ROUND((SUM(BF120:BF135)),  2)</f>
        <v>0</v>
      </c>
      <c r="G36" s="34"/>
      <c r="H36" s="34"/>
      <c r="I36" s="160">
        <v>0.14999999999999999</v>
      </c>
      <c r="J36" s="159">
        <f>ROUND(((SUM(BF120:BF135))*I36),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ROUND((SUM(BG120:BG135)),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ROUND((SUM(BH120:BH135)),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ROUND((SUM(BI120:BI135)),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1134</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A.4.4 - Přeprava</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1134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A.4.4 - Přeprava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SUM(P121:P135)</f>
        <v>0</v>
      </c>
      <c r="Q120" s="100"/>
      <c r="R120" s="192">
        <f>SUM(R121:R135)</f>
        <v>0</v>
      </c>
      <c r="S120" s="100"/>
      <c r="T120" s="193">
        <f>SUM(T121:T135)</f>
        <v>0</v>
      </c>
      <c r="U120" s="34"/>
      <c r="V120" s="34"/>
      <c r="W120" s="34"/>
      <c r="X120" s="34"/>
      <c r="Y120" s="34"/>
      <c r="Z120" s="34"/>
      <c r="AA120" s="34"/>
      <c r="AB120" s="34"/>
      <c r="AC120" s="34"/>
      <c r="AD120" s="34"/>
      <c r="AE120" s="34"/>
      <c r="AT120" s="13" t="s">
        <v>77</v>
      </c>
      <c r="AU120" s="13" t="s">
        <v>150</v>
      </c>
      <c r="BK120" s="194">
        <f>SUM(BK121:BK135)</f>
        <v>0</v>
      </c>
    </row>
    <row r="121" s="2" customFormat="1" ht="55.5" customHeight="1">
      <c r="A121" s="34"/>
      <c r="B121" s="35"/>
      <c r="C121" s="195" t="s">
        <v>85</v>
      </c>
      <c r="D121" s="195" t="s">
        <v>164</v>
      </c>
      <c r="E121" s="196" t="s">
        <v>719</v>
      </c>
      <c r="F121" s="197" t="s">
        <v>720</v>
      </c>
      <c r="G121" s="198" t="s">
        <v>258</v>
      </c>
      <c r="H121" s="199">
        <v>516.01199999999994</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259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1323</v>
      </c>
    </row>
    <row r="122" s="2" customFormat="1">
      <c r="A122" s="34"/>
      <c r="B122" s="35"/>
      <c r="C122" s="36"/>
      <c r="D122" s="208" t="s">
        <v>172</v>
      </c>
      <c r="E122" s="36"/>
      <c r="F122" s="209" t="s">
        <v>1324</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1325</v>
      </c>
      <c r="G123" s="214"/>
      <c r="H123" s="217">
        <v>516.01199999999994</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55.5" customHeight="1">
      <c r="A124" s="34"/>
      <c r="B124" s="35"/>
      <c r="C124" s="195" t="s">
        <v>87</v>
      </c>
      <c r="D124" s="195" t="s">
        <v>164</v>
      </c>
      <c r="E124" s="196" t="s">
        <v>724</v>
      </c>
      <c r="F124" s="197" t="s">
        <v>725</v>
      </c>
      <c r="G124" s="198" t="s">
        <v>258</v>
      </c>
      <c r="H124" s="199">
        <v>559.96199999999999</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259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1326</v>
      </c>
    </row>
    <row r="125" s="2" customFormat="1">
      <c r="A125" s="34"/>
      <c r="B125" s="35"/>
      <c r="C125" s="36"/>
      <c r="D125" s="208" t="s">
        <v>172</v>
      </c>
      <c r="E125" s="36"/>
      <c r="F125" s="209" t="s">
        <v>1327</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10" customFormat="1">
      <c r="A126" s="10"/>
      <c r="B126" s="213"/>
      <c r="C126" s="214"/>
      <c r="D126" s="208" t="s">
        <v>187</v>
      </c>
      <c r="E126" s="215" t="s">
        <v>1</v>
      </c>
      <c r="F126" s="216" t="s">
        <v>1328</v>
      </c>
      <c r="G126" s="214"/>
      <c r="H126" s="217">
        <v>559.96199999999999</v>
      </c>
      <c r="I126" s="218"/>
      <c r="J126" s="214"/>
      <c r="K126" s="214"/>
      <c r="L126" s="219"/>
      <c r="M126" s="220"/>
      <c r="N126" s="221"/>
      <c r="O126" s="221"/>
      <c r="P126" s="221"/>
      <c r="Q126" s="221"/>
      <c r="R126" s="221"/>
      <c r="S126" s="221"/>
      <c r="T126" s="222"/>
      <c r="U126" s="10"/>
      <c r="V126" s="10"/>
      <c r="W126" s="10"/>
      <c r="X126" s="10"/>
      <c r="Y126" s="10"/>
      <c r="Z126" s="10"/>
      <c r="AA126" s="10"/>
      <c r="AB126" s="10"/>
      <c r="AC126" s="10"/>
      <c r="AD126" s="10"/>
      <c r="AE126" s="10"/>
      <c r="AT126" s="223" t="s">
        <v>187</v>
      </c>
      <c r="AU126" s="223" t="s">
        <v>78</v>
      </c>
      <c r="AV126" s="10" t="s">
        <v>87</v>
      </c>
      <c r="AW126" s="10" t="s">
        <v>34</v>
      </c>
      <c r="AX126" s="10" t="s">
        <v>85</v>
      </c>
      <c r="AY126" s="223" t="s">
        <v>170</v>
      </c>
    </row>
    <row r="127" s="2" customFormat="1" ht="24.15" customHeight="1">
      <c r="A127" s="34"/>
      <c r="B127" s="35"/>
      <c r="C127" s="195" t="s">
        <v>177</v>
      </c>
      <c r="D127" s="195" t="s">
        <v>164</v>
      </c>
      <c r="E127" s="196" t="s">
        <v>729</v>
      </c>
      <c r="F127" s="197" t="s">
        <v>730</v>
      </c>
      <c r="G127" s="198" t="s">
        <v>167</v>
      </c>
      <c r="H127" s="199">
        <v>3</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1329</v>
      </c>
    </row>
    <row r="128" s="2" customFormat="1">
      <c r="A128" s="34"/>
      <c r="B128" s="35"/>
      <c r="C128" s="36"/>
      <c r="D128" s="208" t="s">
        <v>172</v>
      </c>
      <c r="E128" s="36"/>
      <c r="F128" s="209" t="s">
        <v>732</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55.5" customHeight="1">
      <c r="A129" s="34"/>
      <c r="B129" s="35"/>
      <c r="C129" s="195" t="s">
        <v>169</v>
      </c>
      <c r="D129" s="195" t="s">
        <v>164</v>
      </c>
      <c r="E129" s="196" t="s">
        <v>733</v>
      </c>
      <c r="F129" s="197" t="s">
        <v>734</v>
      </c>
      <c r="G129" s="198" t="s">
        <v>258</v>
      </c>
      <c r="H129" s="199">
        <v>55.262999999999998</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1330</v>
      </c>
    </row>
    <row r="130" s="2" customFormat="1">
      <c r="A130" s="34"/>
      <c r="B130" s="35"/>
      <c r="C130" s="36"/>
      <c r="D130" s="208" t="s">
        <v>181</v>
      </c>
      <c r="E130" s="36"/>
      <c r="F130" s="209" t="s">
        <v>736</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181</v>
      </c>
      <c r="AU130" s="13" t="s">
        <v>78</v>
      </c>
    </row>
    <row r="131" s="2" customFormat="1">
      <c r="A131" s="34"/>
      <c r="B131" s="35"/>
      <c r="C131" s="36"/>
      <c r="D131" s="208" t="s">
        <v>172</v>
      </c>
      <c r="E131" s="36"/>
      <c r="F131" s="209" t="s">
        <v>737</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172</v>
      </c>
      <c r="AU131" s="13" t="s">
        <v>78</v>
      </c>
    </row>
    <row r="132" s="10" customFormat="1">
      <c r="A132" s="10"/>
      <c r="B132" s="213"/>
      <c r="C132" s="214"/>
      <c r="D132" s="208" t="s">
        <v>187</v>
      </c>
      <c r="E132" s="215" t="s">
        <v>1</v>
      </c>
      <c r="F132" s="216" t="s">
        <v>1331</v>
      </c>
      <c r="G132" s="214"/>
      <c r="H132" s="217">
        <v>55.262999999999998</v>
      </c>
      <c r="I132" s="218"/>
      <c r="J132" s="214"/>
      <c r="K132" s="214"/>
      <c r="L132" s="219"/>
      <c r="M132" s="220"/>
      <c r="N132" s="221"/>
      <c r="O132" s="221"/>
      <c r="P132" s="221"/>
      <c r="Q132" s="221"/>
      <c r="R132" s="221"/>
      <c r="S132" s="221"/>
      <c r="T132" s="222"/>
      <c r="U132" s="10"/>
      <c r="V132" s="10"/>
      <c r="W132" s="10"/>
      <c r="X132" s="10"/>
      <c r="Y132" s="10"/>
      <c r="Z132" s="10"/>
      <c r="AA132" s="10"/>
      <c r="AB132" s="10"/>
      <c r="AC132" s="10"/>
      <c r="AD132" s="10"/>
      <c r="AE132" s="10"/>
      <c r="AT132" s="223" t="s">
        <v>187</v>
      </c>
      <c r="AU132" s="223" t="s">
        <v>78</v>
      </c>
      <c r="AV132" s="10" t="s">
        <v>87</v>
      </c>
      <c r="AW132" s="10" t="s">
        <v>34</v>
      </c>
      <c r="AX132" s="10" t="s">
        <v>85</v>
      </c>
      <c r="AY132" s="223" t="s">
        <v>170</v>
      </c>
    </row>
    <row r="133" s="2" customFormat="1" ht="62.7" customHeight="1">
      <c r="A133" s="34"/>
      <c r="B133" s="35"/>
      <c r="C133" s="195" t="s">
        <v>189</v>
      </c>
      <c r="D133" s="195" t="s">
        <v>164</v>
      </c>
      <c r="E133" s="196" t="s">
        <v>739</v>
      </c>
      <c r="F133" s="197" t="s">
        <v>740</v>
      </c>
      <c r="G133" s="198" t="s">
        <v>167</v>
      </c>
      <c r="H133" s="199">
        <v>1</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1332</v>
      </c>
    </row>
    <row r="134" s="2" customFormat="1">
      <c r="A134" s="34"/>
      <c r="B134" s="35"/>
      <c r="C134" s="36"/>
      <c r="D134" s="208" t="s">
        <v>181</v>
      </c>
      <c r="E134" s="36"/>
      <c r="F134" s="209" t="s">
        <v>736</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181</v>
      </c>
      <c r="AU134" s="13" t="s">
        <v>78</v>
      </c>
    </row>
    <row r="135" s="2" customFormat="1">
      <c r="A135" s="34"/>
      <c r="B135" s="35"/>
      <c r="C135" s="36"/>
      <c r="D135" s="208" t="s">
        <v>172</v>
      </c>
      <c r="E135" s="36"/>
      <c r="F135" s="209" t="s">
        <v>1333</v>
      </c>
      <c r="G135" s="36"/>
      <c r="H135" s="36"/>
      <c r="I135" s="210"/>
      <c r="J135" s="36"/>
      <c r="K135" s="36"/>
      <c r="L135" s="40"/>
      <c r="M135" s="250"/>
      <c r="N135" s="251"/>
      <c r="O135" s="247"/>
      <c r="P135" s="247"/>
      <c r="Q135" s="247"/>
      <c r="R135" s="247"/>
      <c r="S135" s="247"/>
      <c r="T135" s="252"/>
      <c r="U135" s="34"/>
      <c r="V135" s="34"/>
      <c r="W135" s="34"/>
      <c r="X135" s="34"/>
      <c r="Y135" s="34"/>
      <c r="Z135" s="34"/>
      <c r="AA135" s="34"/>
      <c r="AB135" s="34"/>
      <c r="AC135" s="34"/>
      <c r="AD135" s="34"/>
      <c r="AE135" s="34"/>
      <c r="AT135" s="13" t="s">
        <v>172</v>
      </c>
      <c r="AU135" s="13" t="s">
        <v>78</v>
      </c>
    </row>
    <row r="136" s="2" customFormat="1" ht="6.96" customHeight="1">
      <c r="A136" s="34"/>
      <c r="B136" s="62"/>
      <c r="C136" s="63"/>
      <c r="D136" s="63"/>
      <c r="E136" s="63"/>
      <c r="F136" s="63"/>
      <c r="G136" s="63"/>
      <c r="H136" s="63"/>
      <c r="I136" s="63"/>
      <c r="J136" s="63"/>
      <c r="K136" s="63"/>
      <c r="L136" s="40"/>
      <c r="M136" s="34"/>
      <c r="O136" s="34"/>
      <c r="P136" s="34"/>
      <c r="Q136" s="34"/>
      <c r="R136" s="34"/>
      <c r="S136" s="34"/>
      <c r="T136" s="34"/>
      <c r="U136" s="34"/>
      <c r="V136" s="34"/>
      <c r="W136" s="34"/>
      <c r="X136" s="34"/>
      <c r="Y136" s="34"/>
      <c r="Z136" s="34"/>
      <c r="AA136" s="34"/>
      <c r="AB136" s="34"/>
      <c r="AC136" s="34"/>
      <c r="AD136" s="34"/>
      <c r="AE136" s="34"/>
    </row>
  </sheetData>
  <sheetProtection sheet="1" autoFilter="0" formatColumns="0" formatRows="0" objects="1" scenarios="1" spinCount="100000" saltValue="g6m+J2RNjG2o7uSDgJzZwapXOo3oWRuYKV1ppPwHidvANcCBPgGt6lLzxwXJxJUMlRRaIeliXPcI3Od0aOLkCQ==" hashValue="m+OIpfebiBlVaaYnKZIJN5UzlooTcvsVjTgWhZqN9+bnGhCt89MoS+AcYvfHUrVL1YFP3GxEDYZMeNacMACyZQ==" algorithmName="SHA-512" password="CC35"/>
  <autoFilter ref="C119:K13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139</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2" customFormat="1" ht="12" customHeight="1">
      <c r="A8" s="34"/>
      <c r="B8" s="40"/>
      <c r="C8" s="34"/>
      <c r="D8" s="146" t="s">
        <v>141</v>
      </c>
      <c r="E8" s="34"/>
      <c r="F8" s="34"/>
      <c r="G8" s="34"/>
      <c r="H8" s="34"/>
      <c r="I8" s="34"/>
      <c r="J8" s="34"/>
      <c r="K8" s="34"/>
      <c r="L8" s="59"/>
      <c r="S8" s="34"/>
      <c r="T8" s="34"/>
      <c r="U8" s="34"/>
      <c r="V8" s="34"/>
      <c r="W8" s="34"/>
      <c r="X8" s="34"/>
      <c r="Y8" s="34"/>
      <c r="Z8" s="34"/>
      <c r="AA8" s="34"/>
      <c r="AB8" s="34"/>
      <c r="AC8" s="34"/>
      <c r="AD8" s="34"/>
      <c r="AE8" s="34"/>
    </row>
    <row r="9" hidden="1" s="2" customFormat="1" ht="16.5" customHeight="1">
      <c r="A9" s="34"/>
      <c r="B9" s="40"/>
      <c r="C9" s="34"/>
      <c r="D9" s="34"/>
      <c r="E9" s="148" t="s">
        <v>1334</v>
      </c>
      <c r="F9" s="34"/>
      <c r="G9" s="34"/>
      <c r="H9" s="34"/>
      <c r="I9" s="34"/>
      <c r="J9" s="34"/>
      <c r="K9" s="34"/>
      <c r="L9" s="59"/>
      <c r="S9" s="34"/>
      <c r="T9" s="34"/>
      <c r="U9" s="34"/>
      <c r="V9" s="34"/>
      <c r="W9" s="34"/>
      <c r="X9" s="34"/>
      <c r="Y9" s="34"/>
      <c r="Z9" s="34"/>
      <c r="AA9" s="34"/>
      <c r="AB9" s="34"/>
      <c r="AC9" s="34"/>
      <c r="AD9" s="34"/>
      <c r="AE9" s="34"/>
    </row>
    <row r="10" hidden="1" s="2" customFormat="1">
      <c r="A10" s="34"/>
      <c r="B10" s="40"/>
      <c r="C10" s="34"/>
      <c r="D10" s="34"/>
      <c r="E10" s="34"/>
      <c r="F10" s="34"/>
      <c r="G10" s="34"/>
      <c r="H10" s="34"/>
      <c r="I10" s="34"/>
      <c r="J10" s="34"/>
      <c r="K10" s="34"/>
      <c r="L10" s="59"/>
      <c r="S10" s="34"/>
      <c r="T10" s="34"/>
      <c r="U10" s="34"/>
      <c r="V10" s="34"/>
      <c r="W10" s="34"/>
      <c r="X10" s="34"/>
      <c r="Y10" s="34"/>
      <c r="Z10" s="34"/>
      <c r="AA10" s="34"/>
      <c r="AB10" s="34"/>
      <c r="AC10" s="34"/>
      <c r="AD10" s="34"/>
      <c r="AE10" s="34"/>
    </row>
    <row r="11" hidden="1" s="2" customFormat="1" ht="12" customHeight="1">
      <c r="A11" s="34"/>
      <c r="B11" s="40"/>
      <c r="C11" s="34"/>
      <c r="D11" s="146" t="s">
        <v>18</v>
      </c>
      <c r="E11" s="34"/>
      <c r="F11" s="137" t="s">
        <v>1</v>
      </c>
      <c r="G11" s="34"/>
      <c r="H11" s="34"/>
      <c r="I11" s="146" t="s">
        <v>19</v>
      </c>
      <c r="J11" s="137" t="s">
        <v>1</v>
      </c>
      <c r="K11" s="34"/>
      <c r="L11" s="59"/>
      <c r="S11" s="34"/>
      <c r="T11" s="34"/>
      <c r="U11" s="34"/>
      <c r="V11" s="34"/>
      <c r="W11" s="34"/>
      <c r="X11" s="34"/>
      <c r="Y11" s="34"/>
      <c r="Z11" s="34"/>
      <c r="AA11" s="34"/>
      <c r="AB11" s="34"/>
      <c r="AC11" s="34"/>
      <c r="AD11" s="34"/>
      <c r="AE11" s="34"/>
    </row>
    <row r="12" hidden="1" s="2" customFormat="1" ht="12" customHeight="1">
      <c r="A12" s="34"/>
      <c r="B12" s="40"/>
      <c r="C12" s="34"/>
      <c r="D12" s="146" t="s">
        <v>20</v>
      </c>
      <c r="E12" s="34"/>
      <c r="F12" s="137" t="s">
        <v>21</v>
      </c>
      <c r="G12" s="34"/>
      <c r="H12" s="34"/>
      <c r="I12" s="146" t="s">
        <v>22</v>
      </c>
      <c r="J12" s="149" t="str">
        <f>'Rekapitulace stavby'!AN8</f>
        <v>19. 9. 2022</v>
      </c>
      <c r="K12" s="34"/>
      <c r="L12" s="59"/>
      <c r="S12" s="34"/>
      <c r="T12" s="34"/>
      <c r="U12" s="34"/>
      <c r="V12" s="34"/>
      <c r="W12" s="34"/>
      <c r="X12" s="34"/>
      <c r="Y12" s="34"/>
      <c r="Z12" s="34"/>
      <c r="AA12" s="34"/>
      <c r="AB12" s="34"/>
      <c r="AC12" s="34"/>
      <c r="AD12" s="34"/>
      <c r="AE12" s="34"/>
    </row>
    <row r="13" hidden="1" s="2" customFormat="1" ht="10.8" customHeight="1">
      <c r="A13" s="34"/>
      <c r="B13" s="40"/>
      <c r="C13" s="34"/>
      <c r="D13" s="34"/>
      <c r="E13" s="34"/>
      <c r="F13" s="34"/>
      <c r="G13" s="34"/>
      <c r="H13" s="34"/>
      <c r="I13" s="34"/>
      <c r="J13" s="34"/>
      <c r="K13" s="34"/>
      <c r="L13" s="59"/>
      <c r="S13" s="34"/>
      <c r="T13" s="34"/>
      <c r="U13" s="34"/>
      <c r="V13" s="34"/>
      <c r="W13" s="34"/>
      <c r="X13" s="34"/>
      <c r="Y13" s="34"/>
      <c r="Z13" s="34"/>
      <c r="AA13" s="34"/>
      <c r="AB13" s="34"/>
      <c r="AC13" s="34"/>
      <c r="AD13" s="34"/>
      <c r="AE13" s="34"/>
    </row>
    <row r="14" hidden="1" s="2" customFormat="1" ht="12" customHeight="1">
      <c r="A14" s="34"/>
      <c r="B14" s="40"/>
      <c r="C14" s="34"/>
      <c r="D14" s="146" t="s">
        <v>24</v>
      </c>
      <c r="E14" s="34"/>
      <c r="F14" s="34"/>
      <c r="G14" s="34"/>
      <c r="H14" s="34"/>
      <c r="I14" s="146" t="s">
        <v>25</v>
      </c>
      <c r="J14" s="137" t="s">
        <v>26</v>
      </c>
      <c r="K14" s="34"/>
      <c r="L14" s="59"/>
      <c r="S14" s="34"/>
      <c r="T14" s="34"/>
      <c r="U14" s="34"/>
      <c r="V14" s="34"/>
      <c r="W14" s="34"/>
      <c r="X14" s="34"/>
      <c r="Y14" s="34"/>
      <c r="Z14" s="34"/>
      <c r="AA14" s="34"/>
      <c r="AB14" s="34"/>
      <c r="AC14" s="34"/>
      <c r="AD14" s="34"/>
      <c r="AE14" s="34"/>
    </row>
    <row r="15" hidden="1" s="2" customFormat="1" ht="18" customHeight="1">
      <c r="A15" s="34"/>
      <c r="B15" s="40"/>
      <c r="C15" s="34"/>
      <c r="D15" s="34"/>
      <c r="E15" s="137" t="s">
        <v>27</v>
      </c>
      <c r="F15" s="34"/>
      <c r="G15" s="34"/>
      <c r="H15" s="34"/>
      <c r="I15" s="146" t="s">
        <v>28</v>
      </c>
      <c r="J15" s="137" t="s">
        <v>29</v>
      </c>
      <c r="K15" s="34"/>
      <c r="L15" s="59"/>
      <c r="S15" s="34"/>
      <c r="T15" s="34"/>
      <c r="U15" s="34"/>
      <c r="V15" s="34"/>
      <c r="W15" s="34"/>
      <c r="X15" s="34"/>
      <c r="Y15" s="34"/>
      <c r="Z15" s="34"/>
      <c r="AA15" s="34"/>
      <c r="AB15" s="34"/>
      <c r="AC15" s="34"/>
      <c r="AD15" s="34"/>
      <c r="AE15" s="34"/>
    </row>
    <row r="16" hidden="1" s="2" customFormat="1" ht="6.96" customHeight="1">
      <c r="A16" s="34"/>
      <c r="B16" s="40"/>
      <c r="C16" s="34"/>
      <c r="D16" s="34"/>
      <c r="E16" s="34"/>
      <c r="F16" s="34"/>
      <c r="G16" s="34"/>
      <c r="H16" s="34"/>
      <c r="I16" s="34"/>
      <c r="J16" s="34"/>
      <c r="K16" s="34"/>
      <c r="L16" s="59"/>
      <c r="S16" s="34"/>
      <c r="T16" s="34"/>
      <c r="U16" s="34"/>
      <c r="V16" s="34"/>
      <c r="W16" s="34"/>
      <c r="X16" s="34"/>
      <c r="Y16" s="34"/>
      <c r="Z16" s="34"/>
      <c r="AA16" s="34"/>
      <c r="AB16" s="34"/>
      <c r="AC16" s="34"/>
      <c r="AD16" s="34"/>
      <c r="AE16" s="34"/>
    </row>
    <row r="17" hidden="1" s="2" customFormat="1" ht="12" customHeight="1">
      <c r="A17" s="34"/>
      <c r="B17" s="40"/>
      <c r="C17" s="34"/>
      <c r="D17" s="146" t="s">
        <v>30</v>
      </c>
      <c r="E17" s="34"/>
      <c r="F17" s="34"/>
      <c r="G17" s="34"/>
      <c r="H17" s="34"/>
      <c r="I17" s="146" t="s">
        <v>25</v>
      </c>
      <c r="J17" s="29" t="str">
        <f>'Rekapitulace stavby'!AN13</f>
        <v>Vyplň údaj</v>
      </c>
      <c r="K17" s="34"/>
      <c r="L17" s="59"/>
      <c r="S17" s="34"/>
      <c r="T17" s="34"/>
      <c r="U17" s="34"/>
      <c r="V17" s="34"/>
      <c r="W17" s="34"/>
      <c r="X17" s="34"/>
      <c r="Y17" s="34"/>
      <c r="Z17" s="34"/>
      <c r="AA17" s="34"/>
      <c r="AB17" s="34"/>
      <c r="AC17" s="34"/>
      <c r="AD17" s="34"/>
      <c r="AE17" s="34"/>
    </row>
    <row r="18" hidden="1" s="2" customFormat="1" ht="18" customHeight="1">
      <c r="A18" s="34"/>
      <c r="B18" s="40"/>
      <c r="C18" s="34"/>
      <c r="D18" s="34"/>
      <c r="E18" s="29" t="str">
        <f>'Rekapitulace stavby'!E14</f>
        <v>Vyplň údaj</v>
      </c>
      <c r="F18" s="137"/>
      <c r="G18" s="137"/>
      <c r="H18" s="137"/>
      <c r="I18" s="146" t="s">
        <v>28</v>
      </c>
      <c r="J18" s="29" t="str">
        <f>'Rekapitulace stavby'!AN14</f>
        <v>Vyplň údaj</v>
      </c>
      <c r="K18" s="34"/>
      <c r="L18" s="59"/>
      <c r="S18" s="34"/>
      <c r="T18" s="34"/>
      <c r="U18" s="34"/>
      <c r="V18" s="34"/>
      <c r="W18" s="34"/>
      <c r="X18" s="34"/>
      <c r="Y18" s="34"/>
      <c r="Z18" s="34"/>
      <c r="AA18" s="34"/>
      <c r="AB18" s="34"/>
      <c r="AC18" s="34"/>
      <c r="AD18" s="34"/>
      <c r="AE18" s="34"/>
    </row>
    <row r="19" hidden="1" s="2" customFormat="1" ht="6.96" customHeight="1">
      <c r="A19" s="34"/>
      <c r="B19" s="40"/>
      <c r="C19" s="34"/>
      <c r="D19" s="34"/>
      <c r="E19" s="34"/>
      <c r="F19" s="34"/>
      <c r="G19" s="34"/>
      <c r="H19" s="34"/>
      <c r="I19" s="34"/>
      <c r="J19" s="34"/>
      <c r="K19" s="34"/>
      <c r="L19" s="59"/>
      <c r="S19" s="34"/>
      <c r="T19" s="34"/>
      <c r="U19" s="34"/>
      <c r="V19" s="34"/>
      <c r="W19" s="34"/>
      <c r="X19" s="34"/>
      <c r="Y19" s="34"/>
      <c r="Z19" s="34"/>
      <c r="AA19" s="34"/>
      <c r="AB19" s="34"/>
      <c r="AC19" s="34"/>
      <c r="AD19" s="34"/>
      <c r="AE19" s="34"/>
    </row>
    <row r="20" hidden="1" s="2" customFormat="1" ht="12" customHeight="1">
      <c r="A20" s="34"/>
      <c r="B20" s="40"/>
      <c r="C20" s="34"/>
      <c r="D20" s="146" t="s">
        <v>32</v>
      </c>
      <c r="E20" s="34"/>
      <c r="F20" s="34"/>
      <c r="G20" s="34"/>
      <c r="H20" s="34"/>
      <c r="I20" s="146" t="s">
        <v>25</v>
      </c>
      <c r="J20" s="137" t="s">
        <v>1</v>
      </c>
      <c r="K20" s="34"/>
      <c r="L20" s="59"/>
      <c r="S20" s="34"/>
      <c r="T20" s="34"/>
      <c r="U20" s="34"/>
      <c r="V20" s="34"/>
      <c r="W20" s="34"/>
      <c r="X20" s="34"/>
      <c r="Y20" s="34"/>
      <c r="Z20" s="34"/>
      <c r="AA20" s="34"/>
      <c r="AB20" s="34"/>
      <c r="AC20" s="34"/>
      <c r="AD20" s="34"/>
      <c r="AE20" s="34"/>
    </row>
    <row r="21" hidden="1" s="2" customFormat="1" ht="18" customHeight="1">
      <c r="A21" s="34"/>
      <c r="B21" s="40"/>
      <c r="C21" s="34"/>
      <c r="D21" s="34"/>
      <c r="E21" s="137" t="s">
        <v>33</v>
      </c>
      <c r="F21" s="34"/>
      <c r="G21" s="34"/>
      <c r="H21" s="34"/>
      <c r="I21" s="146" t="s">
        <v>28</v>
      </c>
      <c r="J21" s="137" t="s">
        <v>1</v>
      </c>
      <c r="K21" s="34"/>
      <c r="L21" s="59"/>
      <c r="S21" s="34"/>
      <c r="T21" s="34"/>
      <c r="U21" s="34"/>
      <c r="V21" s="34"/>
      <c r="W21" s="34"/>
      <c r="X21" s="34"/>
      <c r="Y21" s="34"/>
      <c r="Z21" s="34"/>
      <c r="AA21" s="34"/>
      <c r="AB21" s="34"/>
      <c r="AC21" s="34"/>
      <c r="AD21" s="34"/>
      <c r="AE21" s="34"/>
    </row>
    <row r="22" hidden="1" s="2" customFormat="1" ht="6.96" customHeight="1">
      <c r="A22" s="34"/>
      <c r="B22" s="40"/>
      <c r="C22" s="34"/>
      <c r="D22" s="34"/>
      <c r="E22" s="34"/>
      <c r="F22" s="34"/>
      <c r="G22" s="34"/>
      <c r="H22" s="34"/>
      <c r="I22" s="34"/>
      <c r="J22" s="34"/>
      <c r="K22" s="34"/>
      <c r="L22" s="59"/>
      <c r="S22" s="34"/>
      <c r="T22" s="34"/>
      <c r="U22" s="34"/>
      <c r="V22" s="34"/>
      <c r="W22" s="34"/>
      <c r="X22" s="34"/>
      <c r="Y22" s="34"/>
      <c r="Z22" s="34"/>
      <c r="AA22" s="34"/>
      <c r="AB22" s="34"/>
      <c r="AC22" s="34"/>
      <c r="AD22" s="34"/>
      <c r="AE22" s="34"/>
    </row>
    <row r="23" hidden="1" s="2" customFormat="1" ht="12" customHeight="1">
      <c r="A23" s="34"/>
      <c r="B23" s="40"/>
      <c r="C23" s="34"/>
      <c r="D23" s="146" t="s">
        <v>35</v>
      </c>
      <c r="E23" s="34"/>
      <c r="F23" s="34"/>
      <c r="G23" s="34"/>
      <c r="H23" s="34"/>
      <c r="I23" s="146" t="s">
        <v>25</v>
      </c>
      <c r="J23" s="137" t="s">
        <v>1</v>
      </c>
      <c r="K23" s="34"/>
      <c r="L23" s="59"/>
      <c r="S23" s="34"/>
      <c r="T23" s="34"/>
      <c r="U23" s="34"/>
      <c r="V23" s="34"/>
      <c r="W23" s="34"/>
      <c r="X23" s="34"/>
      <c r="Y23" s="34"/>
      <c r="Z23" s="34"/>
      <c r="AA23" s="34"/>
      <c r="AB23" s="34"/>
      <c r="AC23" s="34"/>
      <c r="AD23" s="34"/>
      <c r="AE23" s="34"/>
    </row>
    <row r="24" hidden="1" s="2" customFormat="1" ht="18" customHeight="1">
      <c r="A24" s="34"/>
      <c r="B24" s="40"/>
      <c r="C24" s="34"/>
      <c r="D24" s="34"/>
      <c r="E24" s="137" t="s">
        <v>555</v>
      </c>
      <c r="F24" s="34"/>
      <c r="G24" s="34"/>
      <c r="H24" s="34"/>
      <c r="I24" s="146" t="s">
        <v>28</v>
      </c>
      <c r="J24" s="137" t="s">
        <v>1</v>
      </c>
      <c r="K24" s="34"/>
      <c r="L24" s="59"/>
      <c r="S24" s="34"/>
      <c r="T24" s="34"/>
      <c r="U24" s="34"/>
      <c r="V24" s="34"/>
      <c r="W24" s="34"/>
      <c r="X24" s="34"/>
      <c r="Y24" s="34"/>
      <c r="Z24" s="34"/>
      <c r="AA24" s="34"/>
      <c r="AB24" s="34"/>
      <c r="AC24" s="34"/>
      <c r="AD24" s="34"/>
      <c r="AE24" s="34"/>
    </row>
    <row r="25" hidden="1" s="2" customFormat="1" ht="6.96" customHeight="1">
      <c r="A25" s="34"/>
      <c r="B25" s="40"/>
      <c r="C25" s="34"/>
      <c r="D25" s="34"/>
      <c r="E25" s="34"/>
      <c r="F25" s="34"/>
      <c r="G25" s="34"/>
      <c r="H25" s="34"/>
      <c r="I25" s="34"/>
      <c r="J25" s="34"/>
      <c r="K25" s="34"/>
      <c r="L25" s="59"/>
      <c r="S25" s="34"/>
      <c r="T25" s="34"/>
      <c r="U25" s="34"/>
      <c r="V25" s="34"/>
      <c r="W25" s="34"/>
      <c r="X25" s="34"/>
      <c r="Y25" s="34"/>
      <c r="Z25" s="34"/>
      <c r="AA25" s="34"/>
      <c r="AB25" s="34"/>
      <c r="AC25" s="34"/>
      <c r="AD25" s="34"/>
      <c r="AE25" s="34"/>
    </row>
    <row r="26" hidden="1" s="2" customFormat="1" ht="12" customHeight="1">
      <c r="A26" s="34"/>
      <c r="B26" s="40"/>
      <c r="C26" s="34"/>
      <c r="D26" s="146" t="s">
        <v>37</v>
      </c>
      <c r="E26" s="34"/>
      <c r="F26" s="34"/>
      <c r="G26" s="34"/>
      <c r="H26" s="34"/>
      <c r="I26" s="34"/>
      <c r="J26" s="34"/>
      <c r="K26" s="34"/>
      <c r="L26" s="59"/>
      <c r="S26" s="34"/>
      <c r="T26" s="34"/>
      <c r="U26" s="34"/>
      <c r="V26" s="34"/>
      <c r="W26" s="34"/>
      <c r="X26" s="34"/>
      <c r="Y26" s="34"/>
      <c r="Z26" s="34"/>
      <c r="AA26" s="34"/>
      <c r="AB26" s="34"/>
      <c r="AC26" s="34"/>
      <c r="AD26" s="34"/>
      <c r="AE26" s="34"/>
    </row>
    <row r="27" hidden="1" s="8" customFormat="1" ht="16.5" customHeight="1">
      <c r="A27" s="150"/>
      <c r="B27" s="151"/>
      <c r="C27" s="150"/>
      <c r="D27" s="150"/>
      <c r="E27" s="152" t="s">
        <v>1</v>
      </c>
      <c r="F27" s="152"/>
      <c r="G27" s="152"/>
      <c r="H27" s="152"/>
      <c r="I27" s="150"/>
      <c r="J27" s="150"/>
      <c r="K27" s="150"/>
      <c r="L27" s="153"/>
      <c r="S27" s="150"/>
      <c r="T27" s="150"/>
      <c r="U27" s="150"/>
      <c r="V27" s="150"/>
      <c r="W27" s="150"/>
      <c r="X27" s="150"/>
      <c r="Y27" s="150"/>
      <c r="Z27" s="150"/>
      <c r="AA27" s="150"/>
      <c r="AB27" s="150"/>
      <c r="AC27" s="150"/>
      <c r="AD27" s="150"/>
      <c r="AE27" s="150"/>
    </row>
    <row r="28" hidden="1" s="2" customFormat="1" ht="6.96" customHeight="1">
      <c r="A28" s="34"/>
      <c r="B28" s="40"/>
      <c r="C28" s="34"/>
      <c r="D28" s="34"/>
      <c r="E28" s="34"/>
      <c r="F28" s="34"/>
      <c r="G28" s="34"/>
      <c r="H28" s="34"/>
      <c r="I28" s="34"/>
      <c r="J28" s="34"/>
      <c r="K28" s="34"/>
      <c r="L28" s="59"/>
      <c r="S28" s="34"/>
      <c r="T28" s="34"/>
      <c r="U28" s="34"/>
      <c r="V28" s="34"/>
      <c r="W28" s="34"/>
      <c r="X28" s="34"/>
      <c r="Y28" s="34"/>
      <c r="Z28" s="34"/>
      <c r="AA28" s="34"/>
      <c r="AB28" s="34"/>
      <c r="AC28" s="34"/>
      <c r="AD28" s="34"/>
      <c r="AE28" s="34"/>
    </row>
    <row r="29" hidden="1" s="2" customFormat="1" ht="6.96" customHeight="1">
      <c r="A29" s="34"/>
      <c r="B29" s="40"/>
      <c r="C29" s="34"/>
      <c r="D29" s="154"/>
      <c r="E29" s="154"/>
      <c r="F29" s="154"/>
      <c r="G29" s="154"/>
      <c r="H29" s="154"/>
      <c r="I29" s="154"/>
      <c r="J29" s="154"/>
      <c r="K29" s="154"/>
      <c r="L29" s="59"/>
      <c r="S29" s="34"/>
      <c r="T29" s="34"/>
      <c r="U29" s="34"/>
      <c r="V29" s="34"/>
      <c r="W29" s="34"/>
      <c r="X29" s="34"/>
      <c r="Y29" s="34"/>
      <c r="Z29" s="34"/>
      <c r="AA29" s="34"/>
      <c r="AB29" s="34"/>
      <c r="AC29" s="34"/>
      <c r="AD29" s="34"/>
      <c r="AE29" s="34"/>
    </row>
    <row r="30" hidden="1" s="2" customFormat="1" ht="25.44" customHeight="1">
      <c r="A30" s="34"/>
      <c r="B30" s="40"/>
      <c r="C30" s="34"/>
      <c r="D30" s="155" t="s">
        <v>38</v>
      </c>
      <c r="E30" s="34"/>
      <c r="F30" s="34"/>
      <c r="G30" s="34"/>
      <c r="H30" s="34"/>
      <c r="I30" s="34"/>
      <c r="J30" s="156">
        <f>ROUND(J116, 2)</f>
        <v>0</v>
      </c>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14.4" customHeight="1">
      <c r="A32" s="34"/>
      <c r="B32" s="40"/>
      <c r="C32" s="34"/>
      <c r="D32" s="34"/>
      <c r="E32" s="34"/>
      <c r="F32" s="157" t="s">
        <v>40</v>
      </c>
      <c r="G32" s="34"/>
      <c r="H32" s="34"/>
      <c r="I32" s="157" t="s">
        <v>39</v>
      </c>
      <c r="J32" s="157" t="s">
        <v>41</v>
      </c>
      <c r="K32" s="34"/>
      <c r="L32" s="59"/>
      <c r="S32" s="34"/>
      <c r="T32" s="34"/>
      <c r="U32" s="34"/>
      <c r="V32" s="34"/>
      <c r="W32" s="34"/>
      <c r="X32" s="34"/>
      <c r="Y32" s="34"/>
      <c r="Z32" s="34"/>
      <c r="AA32" s="34"/>
      <c r="AB32" s="34"/>
      <c r="AC32" s="34"/>
      <c r="AD32" s="34"/>
      <c r="AE32" s="34"/>
    </row>
    <row r="33" hidden="1" s="2" customFormat="1" ht="14.4" customHeight="1">
      <c r="A33" s="34"/>
      <c r="B33" s="40"/>
      <c r="C33" s="34"/>
      <c r="D33" s="158" t="s">
        <v>42</v>
      </c>
      <c r="E33" s="146" t="s">
        <v>43</v>
      </c>
      <c r="F33" s="159">
        <f>ROUND((SUM(BE116:BE127)),  2)</f>
        <v>0</v>
      </c>
      <c r="G33" s="34"/>
      <c r="H33" s="34"/>
      <c r="I33" s="160">
        <v>0.20999999999999999</v>
      </c>
      <c r="J33" s="159">
        <f>ROUND(((SUM(BE116:BE127))*I33),  2)</f>
        <v>0</v>
      </c>
      <c r="K33" s="34"/>
      <c r="L33" s="59"/>
      <c r="S33" s="34"/>
      <c r="T33" s="34"/>
      <c r="U33" s="34"/>
      <c r="V33" s="34"/>
      <c r="W33" s="34"/>
      <c r="X33" s="34"/>
      <c r="Y33" s="34"/>
      <c r="Z33" s="34"/>
      <c r="AA33" s="34"/>
      <c r="AB33" s="34"/>
      <c r="AC33" s="34"/>
      <c r="AD33" s="34"/>
      <c r="AE33" s="34"/>
    </row>
    <row r="34" hidden="1" s="2" customFormat="1" ht="14.4" customHeight="1">
      <c r="A34" s="34"/>
      <c r="B34" s="40"/>
      <c r="C34" s="34"/>
      <c r="D34" s="34"/>
      <c r="E34" s="146" t="s">
        <v>44</v>
      </c>
      <c r="F34" s="159">
        <f>ROUND((SUM(BF116:BF127)),  2)</f>
        <v>0</v>
      </c>
      <c r="G34" s="34"/>
      <c r="H34" s="34"/>
      <c r="I34" s="160">
        <v>0.14999999999999999</v>
      </c>
      <c r="J34" s="159">
        <f>ROUND(((SUM(BF116:BF127))*I34),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46" t="s">
        <v>45</v>
      </c>
      <c r="F35" s="159">
        <f>ROUND((SUM(BG116:BG127)),  2)</f>
        <v>0</v>
      </c>
      <c r="G35" s="34"/>
      <c r="H35" s="34"/>
      <c r="I35" s="160">
        <v>0.20999999999999999</v>
      </c>
      <c r="J35" s="159">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46</v>
      </c>
      <c r="F36" s="159">
        <f>ROUND((SUM(BH116:BH127)),  2)</f>
        <v>0</v>
      </c>
      <c r="G36" s="34"/>
      <c r="H36" s="34"/>
      <c r="I36" s="160">
        <v>0.14999999999999999</v>
      </c>
      <c r="J36" s="159">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47</v>
      </c>
      <c r="F37" s="159">
        <f>ROUND((SUM(BI116:BI127)),  2)</f>
        <v>0</v>
      </c>
      <c r="G37" s="34"/>
      <c r="H37" s="34"/>
      <c r="I37" s="160">
        <v>0</v>
      </c>
      <c r="J37" s="159">
        <f>0</f>
        <v>0</v>
      </c>
      <c r="K37" s="34"/>
      <c r="L37" s="59"/>
      <c r="S37" s="34"/>
      <c r="T37" s="34"/>
      <c r="U37" s="34"/>
      <c r="V37" s="34"/>
      <c r="W37" s="34"/>
      <c r="X37" s="34"/>
      <c r="Y37" s="34"/>
      <c r="Z37" s="34"/>
      <c r="AA37" s="34"/>
      <c r="AB37" s="34"/>
      <c r="AC37" s="34"/>
      <c r="AD37" s="34"/>
      <c r="AE37" s="34"/>
    </row>
    <row r="38" hidden="1" s="2" customFormat="1" ht="6.96" customHeight="1">
      <c r="A38" s="34"/>
      <c r="B38" s="40"/>
      <c r="C38" s="34"/>
      <c r="D38" s="34"/>
      <c r="E38" s="34"/>
      <c r="F38" s="34"/>
      <c r="G38" s="34"/>
      <c r="H38" s="34"/>
      <c r="I38" s="34"/>
      <c r="J38" s="34"/>
      <c r="K38" s="34"/>
      <c r="L38" s="59"/>
      <c r="S38" s="34"/>
      <c r="T38" s="34"/>
      <c r="U38" s="34"/>
      <c r="V38" s="34"/>
      <c r="W38" s="34"/>
      <c r="X38" s="34"/>
      <c r="Y38" s="34"/>
      <c r="Z38" s="34"/>
      <c r="AA38" s="34"/>
      <c r="AB38" s="34"/>
      <c r="AC38" s="34"/>
      <c r="AD38" s="34"/>
      <c r="AE38" s="34"/>
    </row>
    <row r="39" hidden="1" s="2" customFormat="1" ht="25.44" customHeight="1">
      <c r="A39" s="34"/>
      <c r="B39" s="40"/>
      <c r="C39" s="161"/>
      <c r="D39" s="162" t="s">
        <v>48</v>
      </c>
      <c r="E39" s="163"/>
      <c r="F39" s="163"/>
      <c r="G39" s="164" t="s">
        <v>49</v>
      </c>
      <c r="H39" s="165" t="s">
        <v>50</v>
      </c>
      <c r="I39" s="163"/>
      <c r="J39" s="166">
        <f>SUM(J30:J37)</f>
        <v>0</v>
      </c>
      <c r="K39" s="167"/>
      <c r="L39" s="59"/>
      <c r="S39" s="34"/>
      <c r="T39" s="34"/>
      <c r="U39" s="34"/>
      <c r="V39" s="34"/>
      <c r="W39" s="34"/>
      <c r="X39" s="34"/>
      <c r="Y39" s="34"/>
      <c r="Z39" s="34"/>
      <c r="AA39" s="34"/>
      <c r="AB39" s="34"/>
      <c r="AC39" s="34"/>
      <c r="AD39" s="34"/>
      <c r="AE39" s="34"/>
    </row>
    <row r="40" hidden="1" s="2" customFormat="1" ht="14.4"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1" customFormat="1" ht="14.4" customHeight="1">
      <c r="B41" s="16"/>
      <c r="L41" s="16"/>
    </row>
    <row r="42" hidden="1" s="1" customFormat="1" ht="14.4" customHeight="1">
      <c r="B42" s="16"/>
      <c r="L42" s="16"/>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2" customFormat="1" ht="12" customHeight="1">
      <c r="A86" s="34"/>
      <c r="B86" s="35"/>
      <c r="C86" s="28" t="s">
        <v>141</v>
      </c>
      <c r="D86" s="36"/>
      <c r="E86" s="36"/>
      <c r="F86" s="36"/>
      <c r="G86" s="36"/>
      <c r="H86" s="36"/>
      <c r="I86" s="36"/>
      <c r="J86" s="36"/>
      <c r="K86" s="36"/>
      <c r="L86" s="59"/>
      <c r="S86" s="34"/>
      <c r="T86" s="34"/>
      <c r="U86" s="34"/>
      <c r="V86" s="34"/>
      <c r="W86" s="34"/>
      <c r="X86" s="34"/>
      <c r="Y86" s="34"/>
      <c r="Z86" s="34"/>
      <c r="AA86" s="34"/>
      <c r="AB86" s="34"/>
      <c r="AC86" s="34"/>
      <c r="AD86" s="34"/>
      <c r="AE86" s="34"/>
    </row>
    <row r="87" hidden="1" s="2" customFormat="1" ht="16.5" customHeight="1">
      <c r="A87" s="34"/>
      <c r="B87" s="35"/>
      <c r="C87" s="36"/>
      <c r="D87" s="36"/>
      <c r="E87" s="72" t="str">
        <f>E9</f>
        <v xml:space="preserve">A.5 - VON </v>
      </c>
      <c r="F87" s="36"/>
      <c r="G87" s="36"/>
      <c r="H87" s="36"/>
      <c r="I87" s="36"/>
      <c r="J87" s="36"/>
      <c r="K87" s="36"/>
      <c r="L87" s="59"/>
      <c r="S87" s="34"/>
      <c r="T87" s="34"/>
      <c r="U87" s="34"/>
      <c r="V87" s="34"/>
      <c r="W87" s="34"/>
      <c r="X87" s="34"/>
      <c r="Y87" s="34"/>
      <c r="Z87" s="34"/>
      <c r="AA87" s="34"/>
      <c r="AB87" s="34"/>
      <c r="AC87" s="34"/>
      <c r="AD87" s="34"/>
      <c r="AE87" s="34"/>
    </row>
    <row r="88" hidden="1" s="2" customFormat="1" ht="6.96" customHeight="1">
      <c r="A88" s="34"/>
      <c r="B88" s="35"/>
      <c r="C88" s="36"/>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2" customHeight="1">
      <c r="A89" s="34"/>
      <c r="B89" s="35"/>
      <c r="C89" s="28" t="s">
        <v>20</v>
      </c>
      <c r="D89" s="36"/>
      <c r="E89" s="36"/>
      <c r="F89" s="23" t="str">
        <f>F12</f>
        <v>ŽST Cheb</v>
      </c>
      <c r="G89" s="36"/>
      <c r="H89" s="36"/>
      <c r="I89" s="28" t="s">
        <v>22</v>
      </c>
      <c r="J89" s="75" t="str">
        <f>IF(J12="","",J12)</f>
        <v>19. 9. 2022</v>
      </c>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5.15" customHeight="1">
      <c r="A91" s="34"/>
      <c r="B91" s="35"/>
      <c r="C91" s="28" t="s">
        <v>24</v>
      </c>
      <c r="D91" s="36"/>
      <c r="E91" s="36"/>
      <c r="F91" s="23" t="str">
        <f>E15</f>
        <v>Správa železnic,s.o.;OŘ ÚNL- ST K.Vary</v>
      </c>
      <c r="G91" s="36"/>
      <c r="H91" s="36"/>
      <c r="I91" s="28" t="s">
        <v>32</v>
      </c>
      <c r="J91" s="32" t="str">
        <f>E21</f>
        <v xml:space="preserve"> </v>
      </c>
      <c r="K91" s="36"/>
      <c r="L91" s="59"/>
      <c r="S91" s="34"/>
      <c r="T91" s="34"/>
      <c r="U91" s="34"/>
      <c r="V91" s="34"/>
      <c r="W91" s="34"/>
      <c r="X91" s="34"/>
      <c r="Y91" s="34"/>
      <c r="Z91" s="34"/>
      <c r="AA91" s="34"/>
      <c r="AB91" s="34"/>
      <c r="AC91" s="34"/>
      <c r="AD91" s="34"/>
      <c r="AE91" s="34"/>
    </row>
    <row r="92" hidden="1" s="2" customFormat="1" ht="15.15" customHeight="1">
      <c r="A92" s="34"/>
      <c r="B92" s="35"/>
      <c r="C92" s="28" t="s">
        <v>30</v>
      </c>
      <c r="D92" s="36"/>
      <c r="E92" s="36"/>
      <c r="F92" s="23" t="str">
        <f>IF(E18="","",E18)</f>
        <v>Vyplň údaj</v>
      </c>
      <c r="G92" s="36"/>
      <c r="H92" s="36"/>
      <c r="I92" s="28" t="s">
        <v>35</v>
      </c>
      <c r="J92" s="32" t="str">
        <f>E24</f>
        <v xml:space="preserve">Pavlína Liprtová </v>
      </c>
      <c r="K92" s="36"/>
      <c r="L92" s="59"/>
      <c r="S92" s="34"/>
      <c r="T92" s="34"/>
      <c r="U92" s="34"/>
      <c r="V92" s="34"/>
      <c r="W92" s="34"/>
      <c r="X92" s="34"/>
      <c r="Y92" s="34"/>
      <c r="Z92" s="34"/>
      <c r="AA92" s="34"/>
      <c r="AB92" s="34"/>
      <c r="AC92" s="34"/>
      <c r="AD92" s="34"/>
      <c r="AE92" s="34"/>
    </row>
    <row r="93" hidden="1" s="2" customFormat="1" ht="10.32" customHeight="1">
      <c r="A93" s="34"/>
      <c r="B93" s="35"/>
      <c r="C93" s="36"/>
      <c r="D93" s="36"/>
      <c r="E93" s="36"/>
      <c r="F93" s="36"/>
      <c r="G93" s="36"/>
      <c r="H93" s="36"/>
      <c r="I93" s="36"/>
      <c r="J93" s="36"/>
      <c r="K93" s="36"/>
      <c r="L93" s="59"/>
      <c r="S93" s="34"/>
      <c r="T93" s="34"/>
      <c r="U93" s="34"/>
      <c r="V93" s="34"/>
      <c r="W93" s="34"/>
      <c r="X93" s="34"/>
      <c r="Y93" s="34"/>
      <c r="Z93" s="34"/>
      <c r="AA93" s="34"/>
      <c r="AB93" s="34"/>
      <c r="AC93" s="34"/>
      <c r="AD93" s="34"/>
      <c r="AE93" s="34"/>
    </row>
    <row r="94" hidden="1" s="2" customFormat="1" ht="29.28" customHeight="1">
      <c r="A94" s="34"/>
      <c r="B94" s="35"/>
      <c r="C94" s="180" t="s">
        <v>147</v>
      </c>
      <c r="D94" s="181"/>
      <c r="E94" s="181"/>
      <c r="F94" s="181"/>
      <c r="G94" s="181"/>
      <c r="H94" s="181"/>
      <c r="I94" s="181"/>
      <c r="J94" s="182" t="s">
        <v>148</v>
      </c>
      <c r="K94" s="181"/>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2.8" customHeight="1">
      <c r="A96" s="34"/>
      <c r="B96" s="35"/>
      <c r="C96" s="183" t="s">
        <v>149</v>
      </c>
      <c r="D96" s="36"/>
      <c r="E96" s="36"/>
      <c r="F96" s="36"/>
      <c r="G96" s="36"/>
      <c r="H96" s="36"/>
      <c r="I96" s="36"/>
      <c r="J96" s="106">
        <f>J116</f>
        <v>0</v>
      </c>
      <c r="K96" s="36"/>
      <c r="L96" s="59"/>
      <c r="S96" s="34"/>
      <c r="T96" s="34"/>
      <c r="U96" s="34"/>
      <c r="V96" s="34"/>
      <c r="W96" s="34"/>
      <c r="X96" s="34"/>
      <c r="Y96" s="34"/>
      <c r="Z96" s="34"/>
      <c r="AA96" s="34"/>
      <c r="AB96" s="34"/>
      <c r="AC96" s="34"/>
      <c r="AD96" s="34"/>
      <c r="AE96" s="34"/>
      <c r="AU96" s="13" t="s">
        <v>150</v>
      </c>
    </row>
    <row r="97" hidden="1" s="2" customFormat="1" ht="21.84"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6.96" customHeight="1">
      <c r="A98" s="34"/>
      <c r="B98" s="62"/>
      <c r="C98" s="63"/>
      <c r="D98" s="63"/>
      <c r="E98" s="63"/>
      <c r="F98" s="63"/>
      <c r="G98" s="63"/>
      <c r="H98" s="63"/>
      <c r="I98" s="63"/>
      <c r="J98" s="63"/>
      <c r="K98" s="63"/>
      <c r="L98" s="59"/>
      <c r="S98" s="34"/>
      <c r="T98" s="34"/>
      <c r="U98" s="34"/>
      <c r="V98" s="34"/>
      <c r="W98" s="34"/>
      <c r="X98" s="34"/>
      <c r="Y98" s="34"/>
      <c r="Z98" s="34"/>
      <c r="AA98" s="34"/>
      <c r="AB98" s="34"/>
      <c r="AC98" s="34"/>
      <c r="AD98" s="34"/>
      <c r="AE98" s="34"/>
    </row>
    <row r="99" hidden="1"/>
    <row r="100" hidden="1"/>
    <row r="101" hidden="1"/>
    <row r="102" s="2" customFormat="1" ht="6.96" customHeight="1">
      <c r="A102" s="34"/>
      <c r="B102" s="64"/>
      <c r="C102" s="65"/>
      <c r="D102" s="65"/>
      <c r="E102" s="65"/>
      <c r="F102" s="65"/>
      <c r="G102" s="65"/>
      <c r="H102" s="65"/>
      <c r="I102" s="65"/>
      <c r="J102" s="65"/>
      <c r="K102" s="65"/>
      <c r="L102" s="59"/>
      <c r="S102" s="34"/>
      <c r="T102" s="34"/>
      <c r="U102" s="34"/>
      <c r="V102" s="34"/>
      <c r="W102" s="34"/>
      <c r="X102" s="34"/>
      <c r="Y102" s="34"/>
      <c r="Z102" s="34"/>
      <c r="AA102" s="34"/>
      <c r="AB102" s="34"/>
      <c r="AC102" s="34"/>
      <c r="AD102" s="34"/>
      <c r="AE102" s="34"/>
    </row>
    <row r="103" s="2" customFormat="1" ht="24.96" customHeight="1">
      <c r="A103" s="34"/>
      <c r="B103" s="35"/>
      <c r="C103" s="19" t="s">
        <v>151</v>
      </c>
      <c r="D103" s="36"/>
      <c r="E103" s="36"/>
      <c r="F103" s="36"/>
      <c r="G103" s="36"/>
      <c r="H103" s="36"/>
      <c r="I103" s="36"/>
      <c r="J103" s="36"/>
      <c r="K103" s="36"/>
      <c r="L103" s="59"/>
      <c r="S103" s="34"/>
      <c r="T103" s="34"/>
      <c r="U103" s="34"/>
      <c r="V103" s="34"/>
      <c r="W103" s="34"/>
      <c r="X103" s="34"/>
      <c r="Y103" s="34"/>
      <c r="Z103" s="34"/>
      <c r="AA103" s="34"/>
      <c r="AB103" s="34"/>
      <c r="AC103" s="34"/>
      <c r="AD103" s="34"/>
      <c r="AE103" s="34"/>
    </row>
    <row r="104" s="2" customFormat="1" ht="6.96" customHeight="1">
      <c r="A104" s="34"/>
      <c r="B104" s="35"/>
      <c r="C104" s="36"/>
      <c r="D104" s="36"/>
      <c r="E104" s="36"/>
      <c r="F104" s="36"/>
      <c r="G104" s="36"/>
      <c r="H104" s="36"/>
      <c r="I104" s="36"/>
      <c r="J104" s="36"/>
      <c r="K104" s="36"/>
      <c r="L104" s="59"/>
      <c r="S104" s="34"/>
      <c r="T104" s="34"/>
      <c r="U104" s="34"/>
      <c r="V104" s="34"/>
      <c r="W104" s="34"/>
      <c r="X104" s="34"/>
      <c r="Y104" s="34"/>
      <c r="Z104" s="34"/>
      <c r="AA104" s="34"/>
      <c r="AB104" s="34"/>
      <c r="AC104" s="34"/>
      <c r="AD104" s="34"/>
      <c r="AE104" s="34"/>
    </row>
    <row r="105" s="2" customFormat="1" ht="12" customHeight="1">
      <c r="A105" s="34"/>
      <c r="B105" s="35"/>
      <c r="C105" s="28" t="s">
        <v>16</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16.5" customHeight="1">
      <c r="A106" s="34"/>
      <c r="B106" s="35"/>
      <c r="C106" s="36"/>
      <c r="D106" s="36"/>
      <c r="E106" s="179" t="str">
        <f>E7</f>
        <v>Oprava kolejí a výhybek v ŽST Cheb</v>
      </c>
      <c r="F106" s="28"/>
      <c r="G106" s="28"/>
      <c r="H106" s="28"/>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141</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72" t="str">
        <f>E9</f>
        <v xml:space="preserve">A.5 - VON </v>
      </c>
      <c r="F108" s="36"/>
      <c r="G108" s="36"/>
      <c r="H108" s="36"/>
      <c r="I108" s="36"/>
      <c r="J108" s="36"/>
      <c r="K108" s="36"/>
      <c r="L108" s="59"/>
      <c r="S108" s="34"/>
      <c r="T108" s="34"/>
      <c r="U108" s="34"/>
      <c r="V108" s="34"/>
      <c r="W108" s="34"/>
      <c r="X108" s="34"/>
      <c r="Y108" s="34"/>
      <c r="Z108" s="34"/>
      <c r="AA108" s="34"/>
      <c r="AB108" s="34"/>
      <c r="AC108" s="34"/>
      <c r="AD108" s="34"/>
      <c r="AE108" s="34"/>
    </row>
    <row r="109" s="2" customFormat="1" ht="6.96" customHeight="1">
      <c r="A109" s="34"/>
      <c r="B109" s="35"/>
      <c r="C109" s="36"/>
      <c r="D109" s="36"/>
      <c r="E109" s="36"/>
      <c r="F109" s="36"/>
      <c r="G109" s="36"/>
      <c r="H109" s="36"/>
      <c r="I109" s="36"/>
      <c r="J109" s="36"/>
      <c r="K109" s="36"/>
      <c r="L109" s="59"/>
      <c r="S109" s="34"/>
      <c r="T109" s="34"/>
      <c r="U109" s="34"/>
      <c r="V109" s="34"/>
      <c r="W109" s="34"/>
      <c r="X109" s="34"/>
      <c r="Y109" s="34"/>
      <c r="Z109" s="34"/>
      <c r="AA109" s="34"/>
      <c r="AB109" s="34"/>
      <c r="AC109" s="34"/>
      <c r="AD109" s="34"/>
      <c r="AE109" s="34"/>
    </row>
    <row r="110" s="2" customFormat="1" ht="12" customHeight="1">
      <c r="A110" s="34"/>
      <c r="B110" s="35"/>
      <c r="C110" s="28" t="s">
        <v>20</v>
      </c>
      <c r="D110" s="36"/>
      <c r="E110" s="36"/>
      <c r="F110" s="23" t="str">
        <f>F12</f>
        <v>ŽST Cheb</v>
      </c>
      <c r="G110" s="36"/>
      <c r="H110" s="36"/>
      <c r="I110" s="28" t="s">
        <v>22</v>
      </c>
      <c r="J110" s="75" t="str">
        <f>IF(J12="","",J12)</f>
        <v>19. 9. 2022</v>
      </c>
      <c r="K110" s="36"/>
      <c r="L110" s="59"/>
      <c r="S110" s="34"/>
      <c r="T110" s="34"/>
      <c r="U110" s="34"/>
      <c r="V110" s="34"/>
      <c r="W110" s="34"/>
      <c r="X110" s="34"/>
      <c r="Y110" s="34"/>
      <c r="Z110" s="34"/>
      <c r="AA110" s="34"/>
      <c r="AB110" s="34"/>
      <c r="AC110" s="34"/>
      <c r="AD110" s="34"/>
      <c r="AE110" s="34"/>
    </row>
    <row r="111" s="2" customFormat="1" ht="6.96" customHeight="1">
      <c r="A111" s="34"/>
      <c r="B111" s="35"/>
      <c r="C111" s="36"/>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5.15" customHeight="1">
      <c r="A112" s="34"/>
      <c r="B112" s="35"/>
      <c r="C112" s="28" t="s">
        <v>24</v>
      </c>
      <c r="D112" s="36"/>
      <c r="E112" s="36"/>
      <c r="F112" s="23" t="str">
        <f>E15</f>
        <v>Správa železnic,s.o.;OŘ ÚNL- ST K.Vary</v>
      </c>
      <c r="G112" s="36"/>
      <c r="H112" s="36"/>
      <c r="I112" s="28" t="s">
        <v>32</v>
      </c>
      <c r="J112" s="32" t="str">
        <f>E21</f>
        <v xml:space="preserve"> </v>
      </c>
      <c r="K112" s="36"/>
      <c r="L112" s="59"/>
      <c r="S112" s="34"/>
      <c r="T112" s="34"/>
      <c r="U112" s="34"/>
      <c r="V112" s="34"/>
      <c r="W112" s="34"/>
      <c r="X112" s="34"/>
      <c r="Y112" s="34"/>
      <c r="Z112" s="34"/>
      <c r="AA112" s="34"/>
      <c r="AB112" s="34"/>
      <c r="AC112" s="34"/>
      <c r="AD112" s="34"/>
      <c r="AE112" s="34"/>
    </row>
    <row r="113" s="2" customFormat="1" ht="15.15" customHeight="1">
      <c r="A113" s="34"/>
      <c r="B113" s="35"/>
      <c r="C113" s="28" t="s">
        <v>30</v>
      </c>
      <c r="D113" s="36"/>
      <c r="E113" s="36"/>
      <c r="F113" s="23" t="str">
        <f>IF(E18="","",E18)</f>
        <v>Vyplň údaj</v>
      </c>
      <c r="G113" s="36"/>
      <c r="H113" s="36"/>
      <c r="I113" s="28" t="s">
        <v>35</v>
      </c>
      <c r="J113" s="32" t="str">
        <f>E24</f>
        <v xml:space="preserve">Pavlína Liprtová </v>
      </c>
      <c r="K113" s="36"/>
      <c r="L113" s="59"/>
      <c r="S113" s="34"/>
      <c r="T113" s="34"/>
      <c r="U113" s="34"/>
      <c r="V113" s="34"/>
      <c r="W113" s="34"/>
      <c r="X113" s="34"/>
      <c r="Y113" s="34"/>
      <c r="Z113" s="34"/>
      <c r="AA113" s="34"/>
      <c r="AB113" s="34"/>
      <c r="AC113" s="34"/>
      <c r="AD113" s="34"/>
      <c r="AE113" s="34"/>
    </row>
    <row r="114" s="2" customFormat="1" ht="10.32" customHeight="1">
      <c r="A114" s="34"/>
      <c r="B114" s="35"/>
      <c r="C114" s="36"/>
      <c r="D114" s="36"/>
      <c r="E114" s="36"/>
      <c r="F114" s="36"/>
      <c r="G114" s="36"/>
      <c r="H114" s="36"/>
      <c r="I114" s="36"/>
      <c r="J114" s="36"/>
      <c r="K114" s="36"/>
      <c r="L114" s="59"/>
      <c r="S114" s="34"/>
      <c r="T114" s="34"/>
      <c r="U114" s="34"/>
      <c r="V114" s="34"/>
      <c r="W114" s="34"/>
      <c r="X114" s="34"/>
      <c r="Y114" s="34"/>
      <c r="Z114" s="34"/>
      <c r="AA114" s="34"/>
      <c r="AB114" s="34"/>
      <c r="AC114" s="34"/>
      <c r="AD114" s="34"/>
      <c r="AE114" s="34"/>
    </row>
    <row r="115" s="9" customFormat="1" ht="29.28" customHeight="1">
      <c r="A115" s="184"/>
      <c r="B115" s="185"/>
      <c r="C115" s="186" t="s">
        <v>152</v>
      </c>
      <c r="D115" s="187" t="s">
        <v>63</v>
      </c>
      <c r="E115" s="187" t="s">
        <v>59</v>
      </c>
      <c r="F115" s="187" t="s">
        <v>60</v>
      </c>
      <c r="G115" s="187" t="s">
        <v>153</v>
      </c>
      <c r="H115" s="187" t="s">
        <v>154</v>
      </c>
      <c r="I115" s="187" t="s">
        <v>155</v>
      </c>
      <c r="J115" s="187" t="s">
        <v>148</v>
      </c>
      <c r="K115" s="188" t="s">
        <v>156</v>
      </c>
      <c r="L115" s="189"/>
      <c r="M115" s="96" t="s">
        <v>1</v>
      </c>
      <c r="N115" s="97" t="s">
        <v>42</v>
      </c>
      <c r="O115" s="97" t="s">
        <v>157</v>
      </c>
      <c r="P115" s="97" t="s">
        <v>158</v>
      </c>
      <c r="Q115" s="97" t="s">
        <v>159</v>
      </c>
      <c r="R115" s="97" t="s">
        <v>160</v>
      </c>
      <c r="S115" s="97" t="s">
        <v>161</v>
      </c>
      <c r="T115" s="98" t="s">
        <v>162</v>
      </c>
      <c r="U115" s="184"/>
      <c r="V115" s="184"/>
      <c r="W115" s="184"/>
      <c r="X115" s="184"/>
      <c r="Y115" s="184"/>
      <c r="Z115" s="184"/>
      <c r="AA115" s="184"/>
      <c r="AB115" s="184"/>
      <c r="AC115" s="184"/>
      <c r="AD115" s="184"/>
      <c r="AE115" s="184"/>
    </row>
    <row r="116" s="2" customFormat="1" ht="22.8" customHeight="1">
      <c r="A116" s="34"/>
      <c r="B116" s="35"/>
      <c r="C116" s="103" t="s">
        <v>163</v>
      </c>
      <c r="D116" s="36"/>
      <c r="E116" s="36"/>
      <c r="F116" s="36"/>
      <c r="G116" s="36"/>
      <c r="H116" s="36"/>
      <c r="I116" s="36"/>
      <c r="J116" s="190">
        <f>BK116</f>
        <v>0</v>
      </c>
      <c r="K116" s="36"/>
      <c r="L116" s="40"/>
      <c r="M116" s="99"/>
      <c r="N116" s="191"/>
      <c r="O116" s="100"/>
      <c r="P116" s="192">
        <f>SUM(P117:P127)</f>
        <v>0</v>
      </c>
      <c r="Q116" s="100"/>
      <c r="R116" s="192">
        <f>SUM(R117:R127)</f>
        <v>0</v>
      </c>
      <c r="S116" s="100"/>
      <c r="T116" s="193">
        <f>SUM(T117:T127)</f>
        <v>0</v>
      </c>
      <c r="U116" s="34"/>
      <c r="V116" s="34"/>
      <c r="W116" s="34"/>
      <c r="X116" s="34"/>
      <c r="Y116" s="34"/>
      <c r="Z116" s="34"/>
      <c r="AA116" s="34"/>
      <c r="AB116" s="34"/>
      <c r="AC116" s="34"/>
      <c r="AD116" s="34"/>
      <c r="AE116" s="34"/>
      <c r="AT116" s="13" t="s">
        <v>77</v>
      </c>
      <c r="AU116" s="13" t="s">
        <v>150</v>
      </c>
      <c r="BK116" s="194">
        <f>SUM(BK117:BK127)</f>
        <v>0</v>
      </c>
    </row>
    <row r="117" s="2" customFormat="1" ht="66.75" customHeight="1">
      <c r="A117" s="34"/>
      <c r="B117" s="35"/>
      <c r="C117" s="195" t="s">
        <v>85</v>
      </c>
      <c r="D117" s="195" t="s">
        <v>164</v>
      </c>
      <c r="E117" s="196" t="s">
        <v>1335</v>
      </c>
      <c r="F117" s="197" t="s">
        <v>1336</v>
      </c>
      <c r="G117" s="198" t="s">
        <v>1337</v>
      </c>
      <c r="H117" s="199">
        <v>1</v>
      </c>
      <c r="I117" s="200"/>
      <c r="J117" s="201">
        <f>ROUND(I117*H117,2)</f>
        <v>0</v>
      </c>
      <c r="K117" s="197" t="s">
        <v>168</v>
      </c>
      <c r="L117" s="40"/>
      <c r="M117" s="202" t="s">
        <v>1</v>
      </c>
      <c r="N117" s="203" t="s">
        <v>43</v>
      </c>
      <c r="O117" s="87"/>
      <c r="P117" s="204">
        <f>O117*H117</f>
        <v>0</v>
      </c>
      <c r="Q117" s="204">
        <v>0</v>
      </c>
      <c r="R117" s="204">
        <f>Q117*H117</f>
        <v>0</v>
      </c>
      <c r="S117" s="204">
        <v>0</v>
      </c>
      <c r="T117" s="205">
        <f>S117*H117</f>
        <v>0</v>
      </c>
      <c r="U117" s="34"/>
      <c r="V117" s="34"/>
      <c r="W117" s="34"/>
      <c r="X117" s="34"/>
      <c r="Y117" s="34"/>
      <c r="Z117" s="34"/>
      <c r="AA117" s="34"/>
      <c r="AB117" s="34"/>
      <c r="AC117" s="34"/>
      <c r="AD117" s="34"/>
      <c r="AE117" s="34"/>
      <c r="AR117" s="206" t="s">
        <v>169</v>
      </c>
      <c r="AT117" s="206" t="s">
        <v>164</v>
      </c>
      <c r="AU117" s="206" t="s">
        <v>78</v>
      </c>
      <c r="AY117" s="13" t="s">
        <v>170</v>
      </c>
      <c r="BE117" s="207">
        <f>IF(N117="základní",J117,0)</f>
        <v>0</v>
      </c>
      <c r="BF117" s="207">
        <f>IF(N117="snížená",J117,0)</f>
        <v>0</v>
      </c>
      <c r="BG117" s="207">
        <f>IF(N117="zákl. přenesená",J117,0)</f>
        <v>0</v>
      </c>
      <c r="BH117" s="207">
        <f>IF(N117="sníž. přenesená",J117,0)</f>
        <v>0</v>
      </c>
      <c r="BI117" s="207">
        <f>IF(N117="nulová",J117,0)</f>
        <v>0</v>
      </c>
      <c r="BJ117" s="13" t="s">
        <v>85</v>
      </c>
      <c r="BK117" s="207">
        <f>ROUND(I117*H117,2)</f>
        <v>0</v>
      </c>
      <c r="BL117" s="13" t="s">
        <v>169</v>
      </c>
      <c r="BM117" s="206" t="s">
        <v>1338</v>
      </c>
    </row>
    <row r="118" s="2" customFormat="1">
      <c r="A118" s="34"/>
      <c r="B118" s="35"/>
      <c r="C118" s="36"/>
      <c r="D118" s="208" t="s">
        <v>172</v>
      </c>
      <c r="E118" s="36"/>
      <c r="F118" s="209" t="s">
        <v>1339</v>
      </c>
      <c r="G118" s="36"/>
      <c r="H118" s="36"/>
      <c r="I118" s="210"/>
      <c r="J118" s="36"/>
      <c r="K118" s="36"/>
      <c r="L118" s="40"/>
      <c r="M118" s="211"/>
      <c r="N118" s="212"/>
      <c r="O118" s="87"/>
      <c r="P118" s="87"/>
      <c r="Q118" s="87"/>
      <c r="R118" s="87"/>
      <c r="S118" s="87"/>
      <c r="T118" s="88"/>
      <c r="U118" s="34"/>
      <c r="V118" s="34"/>
      <c r="W118" s="34"/>
      <c r="X118" s="34"/>
      <c r="Y118" s="34"/>
      <c r="Z118" s="34"/>
      <c r="AA118" s="34"/>
      <c r="AB118" s="34"/>
      <c r="AC118" s="34"/>
      <c r="AD118" s="34"/>
      <c r="AE118" s="34"/>
      <c r="AT118" s="13" t="s">
        <v>172</v>
      </c>
      <c r="AU118" s="13" t="s">
        <v>78</v>
      </c>
    </row>
    <row r="119" s="2" customFormat="1" ht="33" customHeight="1">
      <c r="A119" s="34"/>
      <c r="B119" s="35"/>
      <c r="C119" s="195" t="s">
        <v>87</v>
      </c>
      <c r="D119" s="195" t="s">
        <v>164</v>
      </c>
      <c r="E119" s="196" t="s">
        <v>1340</v>
      </c>
      <c r="F119" s="197" t="s">
        <v>1341</v>
      </c>
      <c r="G119" s="198" t="s">
        <v>167</v>
      </c>
      <c r="H119" s="199">
        <v>5</v>
      </c>
      <c r="I119" s="200"/>
      <c r="J119" s="201">
        <f>ROUND(I119*H119,2)</f>
        <v>0</v>
      </c>
      <c r="K119" s="197" t="s">
        <v>168</v>
      </c>
      <c r="L119" s="40"/>
      <c r="M119" s="202" t="s">
        <v>1</v>
      </c>
      <c r="N119" s="203" t="s">
        <v>43</v>
      </c>
      <c r="O119" s="87"/>
      <c r="P119" s="204">
        <f>O119*H119</f>
        <v>0</v>
      </c>
      <c r="Q119" s="204">
        <v>0</v>
      </c>
      <c r="R119" s="204">
        <f>Q119*H119</f>
        <v>0</v>
      </c>
      <c r="S119" s="204">
        <v>0</v>
      </c>
      <c r="T119" s="205">
        <f>S119*H119</f>
        <v>0</v>
      </c>
      <c r="U119" s="34"/>
      <c r="V119" s="34"/>
      <c r="W119" s="34"/>
      <c r="X119" s="34"/>
      <c r="Y119" s="34"/>
      <c r="Z119" s="34"/>
      <c r="AA119" s="34"/>
      <c r="AB119" s="34"/>
      <c r="AC119" s="34"/>
      <c r="AD119" s="34"/>
      <c r="AE119" s="34"/>
      <c r="AR119" s="206" t="s">
        <v>169</v>
      </c>
      <c r="AT119" s="206" t="s">
        <v>164</v>
      </c>
      <c r="AU119" s="206" t="s">
        <v>78</v>
      </c>
      <c r="AY119" s="13" t="s">
        <v>170</v>
      </c>
      <c r="BE119" s="207">
        <f>IF(N119="základní",J119,0)</f>
        <v>0</v>
      </c>
      <c r="BF119" s="207">
        <f>IF(N119="snížená",J119,0)</f>
        <v>0</v>
      </c>
      <c r="BG119" s="207">
        <f>IF(N119="zákl. přenesená",J119,0)</f>
        <v>0</v>
      </c>
      <c r="BH119" s="207">
        <f>IF(N119="sníž. přenesená",J119,0)</f>
        <v>0</v>
      </c>
      <c r="BI119" s="207">
        <f>IF(N119="nulová",J119,0)</f>
        <v>0</v>
      </c>
      <c r="BJ119" s="13" t="s">
        <v>85</v>
      </c>
      <c r="BK119" s="207">
        <f>ROUND(I119*H119,2)</f>
        <v>0</v>
      </c>
      <c r="BL119" s="13" t="s">
        <v>169</v>
      </c>
      <c r="BM119" s="206" t="s">
        <v>1342</v>
      </c>
    </row>
    <row r="120" s="2" customFormat="1" ht="24.15" customHeight="1">
      <c r="A120" s="34"/>
      <c r="B120" s="35"/>
      <c r="C120" s="195" t="s">
        <v>177</v>
      </c>
      <c r="D120" s="195" t="s">
        <v>164</v>
      </c>
      <c r="E120" s="196" t="s">
        <v>1343</v>
      </c>
      <c r="F120" s="197" t="s">
        <v>1344</v>
      </c>
      <c r="G120" s="198" t="s">
        <v>214</v>
      </c>
      <c r="H120" s="199">
        <v>1615.06</v>
      </c>
      <c r="I120" s="200"/>
      <c r="J120" s="201">
        <f>ROUND(I120*H120,2)</f>
        <v>0</v>
      </c>
      <c r="K120" s="197" t="s">
        <v>168</v>
      </c>
      <c r="L120" s="40"/>
      <c r="M120" s="202" t="s">
        <v>1</v>
      </c>
      <c r="N120" s="203" t="s">
        <v>43</v>
      </c>
      <c r="O120" s="87"/>
      <c r="P120" s="204">
        <f>O120*H120</f>
        <v>0</v>
      </c>
      <c r="Q120" s="204">
        <v>0</v>
      </c>
      <c r="R120" s="204">
        <f>Q120*H120</f>
        <v>0</v>
      </c>
      <c r="S120" s="204">
        <v>0</v>
      </c>
      <c r="T120" s="205">
        <f>S120*H120</f>
        <v>0</v>
      </c>
      <c r="U120" s="34"/>
      <c r="V120" s="34"/>
      <c r="W120" s="34"/>
      <c r="X120" s="34"/>
      <c r="Y120" s="34"/>
      <c r="Z120" s="34"/>
      <c r="AA120" s="34"/>
      <c r="AB120" s="34"/>
      <c r="AC120" s="34"/>
      <c r="AD120" s="34"/>
      <c r="AE120" s="34"/>
      <c r="AR120" s="206" t="s">
        <v>169</v>
      </c>
      <c r="AT120" s="206" t="s">
        <v>164</v>
      </c>
      <c r="AU120" s="206" t="s">
        <v>78</v>
      </c>
      <c r="AY120" s="13" t="s">
        <v>170</v>
      </c>
      <c r="BE120" s="207">
        <f>IF(N120="základní",J120,0)</f>
        <v>0</v>
      </c>
      <c r="BF120" s="207">
        <f>IF(N120="snížená",J120,0)</f>
        <v>0</v>
      </c>
      <c r="BG120" s="207">
        <f>IF(N120="zákl. přenesená",J120,0)</f>
        <v>0</v>
      </c>
      <c r="BH120" s="207">
        <f>IF(N120="sníž. přenesená",J120,0)</f>
        <v>0</v>
      </c>
      <c r="BI120" s="207">
        <f>IF(N120="nulová",J120,0)</f>
        <v>0</v>
      </c>
      <c r="BJ120" s="13" t="s">
        <v>85</v>
      </c>
      <c r="BK120" s="207">
        <f>ROUND(I120*H120,2)</f>
        <v>0</v>
      </c>
      <c r="BL120" s="13" t="s">
        <v>169</v>
      </c>
      <c r="BM120" s="206" t="s">
        <v>1345</v>
      </c>
    </row>
    <row r="121" s="10" customFormat="1">
      <c r="A121" s="10"/>
      <c r="B121" s="213"/>
      <c r="C121" s="214"/>
      <c r="D121" s="208" t="s">
        <v>187</v>
      </c>
      <c r="E121" s="215" t="s">
        <v>1</v>
      </c>
      <c r="F121" s="216" t="s">
        <v>1346</v>
      </c>
      <c r="G121" s="214"/>
      <c r="H121" s="217">
        <v>579</v>
      </c>
      <c r="I121" s="218"/>
      <c r="J121" s="214"/>
      <c r="K121" s="214"/>
      <c r="L121" s="219"/>
      <c r="M121" s="220"/>
      <c r="N121" s="221"/>
      <c r="O121" s="221"/>
      <c r="P121" s="221"/>
      <c r="Q121" s="221"/>
      <c r="R121" s="221"/>
      <c r="S121" s="221"/>
      <c r="T121" s="222"/>
      <c r="U121" s="10"/>
      <c r="V121" s="10"/>
      <c r="W121" s="10"/>
      <c r="X121" s="10"/>
      <c r="Y121" s="10"/>
      <c r="Z121" s="10"/>
      <c r="AA121" s="10"/>
      <c r="AB121" s="10"/>
      <c r="AC121" s="10"/>
      <c r="AD121" s="10"/>
      <c r="AE121" s="10"/>
      <c r="AT121" s="223" t="s">
        <v>187</v>
      </c>
      <c r="AU121" s="223" t="s">
        <v>78</v>
      </c>
      <c r="AV121" s="10" t="s">
        <v>87</v>
      </c>
      <c r="AW121" s="10" t="s">
        <v>34</v>
      </c>
      <c r="AX121" s="10" t="s">
        <v>78</v>
      </c>
      <c r="AY121" s="223" t="s">
        <v>170</v>
      </c>
    </row>
    <row r="122" s="10" customFormat="1">
      <c r="A122" s="10"/>
      <c r="B122" s="213"/>
      <c r="C122" s="214"/>
      <c r="D122" s="208" t="s">
        <v>187</v>
      </c>
      <c r="E122" s="215" t="s">
        <v>1</v>
      </c>
      <c r="F122" s="216" t="s">
        <v>1347</v>
      </c>
      <c r="G122" s="214"/>
      <c r="H122" s="217">
        <v>322.19999999999999</v>
      </c>
      <c r="I122" s="218"/>
      <c r="J122" s="214"/>
      <c r="K122" s="214"/>
      <c r="L122" s="219"/>
      <c r="M122" s="220"/>
      <c r="N122" s="221"/>
      <c r="O122" s="221"/>
      <c r="P122" s="221"/>
      <c r="Q122" s="221"/>
      <c r="R122" s="221"/>
      <c r="S122" s="221"/>
      <c r="T122" s="222"/>
      <c r="U122" s="10"/>
      <c r="V122" s="10"/>
      <c r="W122" s="10"/>
      <c r="X122" s="10"/>
      <c r="Y122" s="10"/>
      <c r="Z122" s="10"/>
      <c r="AA122" s="10"/>
      <c r="AB122" s="10"/>
      <c r="AC122" s="10"/>
      <c r="AD122" s="10"/>
      <c r="AE122" s="10"/>
      <c r="AT122" s="223" t="s">
        <v>187</v>
      </c>
      <c r="AU122" s="223" t="s">
        <v>78</v>
      </c>
      <c r="AV122" s="10" t="s">
        <v>87</v>
      </c>
      <c r="AW122" s="10" t="s">
        <v>34</v>
      </c>
      <c r="AX122" s="10" t="s">
        <v>78</v>
      </c>
      <c r="AY122" s="223" t="s">
        <v>170</v>
      </c>
    </row>
    <row r="123" s="10" customFormat="1">
      <c r="A123" s="10"/>
      <c r="B123" s="213"/>
      <c r="C123" s="214"/>
      <c r="D123" s="208" t="s">
        <v>187</v>
      </c>
      <c r="E123" s="215" t="s">
        <v>1</v>
      </c>
      <c r="F123" s="216" t="s">
        <v>1348</v>
      </c>
      <c r="G123" s="214"/>
      <c r="H123" s="217">
        <v>365.55000000000001</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78</v>
      </c>
      <c r="AY123" s="223" t="s">
        <v>170</v>
      </c>
    </row>
    <row r="124" s="10" customFormat="1">
      <c r="A124" s="10"/>
      <c r="B124" s="213"/>
      <c r="C124" s="214"/>
      <c r="D124" s="208" t="s">
        <v>187</v>
      </c>
      <c r="E124" s="215" t="s">
        <v>1</v>
      </c>
      <c r="F124" s="216" t="s">
        <v>1349</v>
      </c>
      <c r="G124" s="214"/>
      <c r="H124" s="217">
        <v>348.31</v>
      </c>
      <c r="I124" s="218"/>
      <c r="J124" s="214"/>
      <c r="K124" s="214"/>
      <c r="L124" s="219"/>
      <c r="M124" s="220"/>
      <c r="N124" s="221"/>
      <c r="O124" s="221"/>
      <c r="P124" s="221"/>
      <c r="Q124" s="221"/>
      <c r="R124" s="221"/>
      <c r="S124" s="221"/>
      <c r="T124" s="222"/>
      <c r="U124" s="10"/>
      <c r="V124" s="10"/>
      <c r="W124" s="10"/>
      <c r="X124" s="10"/>
      <c r="Y124" s="10"/>
      <c r="Z124" s="10"/>
      <c r="AA124" s="10"/>
      <c r="AB124" s="10"/>
      <c r="AC124" s="10"/>
      <c r="AD124" s="10"/>
      <c r="AE124" s="10"/>
      <c r="AT124" s="223" t="s">
        <v>187</v>
      </c>
      <c r="AU124" s="223" t="s">
        <v>78</v>
      </c>
      <c r="AV124" s="10" t="s">
        <v>87</v>
      </c>
      <c r="AW124" s="10" t="s">
        <v>34</v>
      </c>
      <c r="AX124" s="10" t="s">
        <v>78</v>
      </c>
      <c r="AY124" s="223" t="s">
        <v>170</v>
      </c>
    </row>
    <row r="125" s="11" customFormat="1">
      <c r="A125" s="11"/>
      <c r="B125" s="224"/>
      <c r="C125" s="225"/>
      <c r="D125" s="208" t="s">
        <v>187</v>
      </c>
      <c r="E125" s="226" t="s">
        <v>1</v>
      </c>
      <c r="F125" s="227" t="s">
        <v>230</v>
      </c>
      <c r="G125" s="225"/>
      <c r="H125" s="228">
        <v>1615.06</v>
      </c>
      <c r="I125" s="229"/>
      <c r="J125" s="225"/>
      <c r="K125" s="225"/>
      <c r="L125" s="230"/>
      <c r="M125" s="231"/>
      <c r="N125" s="232"/>
      <c r="O125" s="232"/>
      <c r="P125" s="232"/>
      <c r="Q125" s="232"/>
      <c r="R125" s="232"/>
      <c r="S125" s="232"/>
      <c r="T125" s="233"/>
      <c r="U125" s="11"/>
      <c r="V125" s="11"/>
      <c r="W125" s="11"/>
      <c r="X125" s="11"/>
      <c r="Y125" s="11"/>
      <c r="Z125" s="11"/>
      <c r="AA125" s="11"/>
      <c r="AB125" s="11"/>
      <c r="AC125" s="11"/>
      <c r="AD125" s="11"/>
      <c r="AE125" s="11"/>
      <c r="AT125" s="234" t="s">
        <v>187</v>
      </c>
      <c r="AU125" s="234" t="s">
        <v>78</v>
      </c>
      <c r="AV125" s="11" t="s">
        <v>169</v>
      </c>
      <c r="AW125" s="11" t="s">
        <v>34</v>
      </c>
      <c r="AX125" s="11" t="s">
        <v>85</v>
      </c>
      <c r="AY125" s="234" t="s">
        <v>170</v>
      </c>
    </row>
    <row r="126" s="2" customFormat="1" ht="24.15" customHeight="1">
      <c r="A126" s="34"/>
      <c r="B126" s="35"/>
      <c r="C126" s="195" t="s">
        <v>169</v>
      </c>
      <c r="D126" s="195" t="s">
        <v>164</v>
      </c>
      <c r="E126" s="196" t="s">
        <v>1350</v>
      </c>
      <c r="F126" s="197" t="s">
        <v>1351</v>
      </c>
      <c r="G126" s="198" t="s">
        <v>1337</v>
      </c>
      <c r="H126" s="199">
        <v>1</v>
      </c>
      <c r="I126" s="200"/>
      <c r="J126" s="201">
        <f>ROUND(I126*H126,2)</f>
        <v>0</v>
      </c>
      <c r="K126" s="197" t="s">
        <v>168</v>
      </c>
      <c r="L126" s="40"/>
      <c r="M126" s="202" t="s">
        <v>1</v>
      </c>
      <c r="N126" s="203" t="s">
        <v>43</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169</v>
      </c>
      <c r="AT126" s="206" t="s">
        <v>164</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169</v>
      </c>
      <c r="BM126" s="206" t="s">
        <v>1352</v>
      </c>
    </row>
    <row r="127" s="2" customFormat="1">
      <c r="A127" s="34"/>
      <c r="B127" s="35"/>
      <c r="C127" s="36"/>
      <c r="D127" s="208" t="s">
        <v>172</v>
      </c>
      <c r="E127" s="36"/>
      <c r="F127" s="209" t="s">
        <v>1353</v>
      </c>
      <c r="G127" s="36"/>
      <c r="H127" s="36"/>
      <c r="I127" s="210"/>
      <c r="J127" s="36"/>
      <c r="K127" s="36"/>
      <c r="L127" s="40"/>
      <c r="M127" s="250"/>
      <c r="N127" s="251"/>
      <c r="O127" s="247"/>
      <c r="P127" s="247"/>
      <c r="Q127" s="247"/>
      <c r="R127" s="247"/>
      <c r="S127" s="247"/>
      <c r="T127" s="252"/>
      <c r="U127" s="34"/>
      <c r="V127" s="34"/>
      <c r="W127" s="34"/>
      <c r="X127" s="34"/>
      <c r="Y127" s="34"/>
      <c r="Z127" s="34"/>
      <c r="AA127" s="34"/>
      <c r="AB127" s="34"/>
      <c r="AC127" s="34"/>
      <c r="AD127" s="34"/>
      <c r="AE127" s="34"/>
      <c r="AT127" s="13" t="s">
        <v>172</v>
      </c>
      <c r="AU127" s="13" t="s">
        <v>78</v>
      </c>
    </row>
    <row r="128" s="2" customFormat="1" ht="6.96" customHeight="1">
      <c r="A128" s="34"/>
      <c r="B128" s="62"/>
      <c r="C128" s="63"/>
      <c r="D128" s="63"/>
      <c r="E128" s="63"/>
      <c r="F128" s="63"/>
      <c r="G128" s="63"/>
      <c r="H128" s="63"/>
      <c r="I128" s="63"/>
      <c r="J128" s="63"/>
      <c r="K128" s="63"/>
      <c r="L128" s="40"/>
      <c r="M128" s="34"/>
      <c r="O128" s="34"/>
      <c r="P128" s="34"/>
      <c r="Q128" s="34"/>
      <c r="R128" s="34"/>
      <c r="S128" s="34"/>
      <c r="T128" s="34"/>
      <c r="U128" s="34"/>
      <c r="V128" s="34"/>
      <c r="W128" s="34"/>
      <c r="X128" s="34"/>
      <c r="Y128" s="34"/>
      <c r="Z128" s="34"/>
      <c r="AA128" s="34"/>
      <c r="AB128" s="34"/>
      <c r="AC128" s="34"/>
      <c r="AD128" s="34"/>
      <c r="AE128" s="34"/>
    </row>
  </sheetData>
  <sheetProtection sheet="1" autoFilter="0" formatColumns="0" formatRows="0" objects="1" scenarios="1" spinCount="100000" saltValue="MDVrNvPeCvPAJYWKUiWP1cnu2BsXOPmC1UTFyD4B+kqkTdcZiUUDU2w+QQaK1car3yim1QlNVOPc5HszmxMrkA==" hashValue="2540XHFPnTKBiA7XcuWlxEevTlFlZbCHv5rE4T5LlcL5vk0VkPDiWuyhpp1V1A67zL6cVNYkRk+hrOofW1UYKQ==" algorithmName="SHA-512" password="CC35"/>
  <autoFilter ref="C115:K127"/>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92</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142</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144</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145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ROUND((SUM(BE120:BE296)),  2)</f>
        <v>0</v>
      </c>
      <c r="G35" s="34"/>
      <c r="H35" s="34"/>
      <c r="I35" s="160">
        <v>0.20999999999999999</v>
      </c>
      <c r="J35" s="159">
        <f>ROUND(((SUM(BE120:BE296))*I35),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ROUND((SUM(BF120:BF296)),  2)</f>
        <v>0</v>
      </c>
      <c r="G36" s="34"/>
      <c r="H36" s="34"/>
      <c r="I36" s="160">
        <v>0.14999999999999999</v>
      </c>
      <c r="J36" s="159">
        <f>ROUND(((SUM(BF120:BF296))*I36),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ROUND((SUM(BG120:BG296)),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ROUND((SUM(BH120:BH296)),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ROUND((SUM(BI120:BI296)),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142</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 xml:space="preserve">A.1.1 - Práce na ŽSV </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 Pavlína Liprtová</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142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 xml:space="preserve">A.1.1 - Práce na ŽSV </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 Pavlína Liprtová</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SUM(P121:P296)</f>
        <v>0</v>
      </c>
      <c r="Q120" s="100"/>
      <c r="R120" s="192">
        <f>SUM(R121:R296)</f>
        <v>1167.5222000000001</v>
      </c>
      <c r="S120" s="100"/>
      <c r="T120" s="193">
        <f>SUM(T121:T296)</f>
        <v>0</v>
      </c>
      <c r="U120" s="34"/>
      <c r="V120" s="34"/>
      <c r="W120" s="34"/>
      <c r="X120" s="34"/>
      <c r="Y120" s="34"/>
      <c r="Z120" s="34"/>
      <c r="AA120" s="34"/>
      <c r="AB120" s="34"/>
      <c r="AC120" s="34"/>
      <c r="AD120" s="34"/>
      <c r="AE120" s="34"/>
      <c r="AT120" s="13" t="s">
        <v>77</v>
      </c>
      <c r="AU120" s="13" t="s">
        <v>150</v>
      </c>
      <c r="BK120" s="194">
        <f>SUM(BK121:BK296)</f>
        <v>0</v>
      </c>
    </row>
    <row r="121" s="2" customFormat="1" ht="24.15" customHeight="1">
      <c r="A121" s="34"/>
      <c r="B121" s="35"/>
      <c r="C121" s="195" t="s">
        <v>85</v>
      </c>
      <c r="D121" s="195" t="s">
        <v>164</v>
      </c>
      <c r="E121" s="196" t="s">
        <v>165</v>
      </c>
      <c r="F121" s="197" t="s">
        <v>166</v>
      </c>
      <c r="G121" s="198" t="s">
        <v>167</v>
      </c>
      <c r="H121" s="199">
        <v>16</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171</v>
      </c>
    </row>
    <row r="122" s="2" customFormat="1">
      <c r="A122" s="34"/>
      <c r="B122" s="35"/>
      <c r="C122" s="36"/>
      <c r="D122" s="208" t="s">
        <v>172</v>
      </c>
      <c r="E122" s="36"/>
      <c r="F122" s="209" t="s">
        <v>173</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174</v>
      </c>
      <c r="F123" s="197" t="s">
        <v>175</v>
      </c>
      <c r="G123" s="198" t="s">
        <v>167</v>
      </c>
      <c r="H123" s="199">
        <v>16</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176</v>
      </c>
    </row>
    <row r="124" s="2" customFormat="1">
      <c r="A124" s="34"/>
      <c r="B124" s="35"/>
      <c r="C124" s="36"/>
      <c r="D124" s="208" t="s">
        <v>172</v>
      </c>
      <c r="E124" s="36"/>
      <c r="F124" s="209" t="s">
        <v>173</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178</v>
      </c>
      <c r="F125" s="197" t="s">
        <v>179</v>
      </c>
      <c r="G125" s="198" t="s">
        <v>167</v>
      </c>
      <c r="H125" s="199">
        <v>16</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180</v>
      </c>
    </row>
    <row r="126" s="2" customFormat="1">
      <c r="A126" s="34"/>
      <c r="B126" s="35"/>
      <c r="C126" s="36"/>
      <c r="D126" s="208" t="s">
        <v>181</v>
      </c>
      <c r="E126" s="36"/>
      <c r="F126" s="209" t="s">
        <v>182</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181</v>
      </c>
      <c r="AU126" s="13" t="s">
        <v>78</v>
      </c>
    </row>
    <row r="127" s="2" customFormat="1">
      <c r="A127" s="34"/>
      <c r="B127" s="35"/>
      <c r="C127" s="36"/>
      <c r="D127" s="208" t="s">
        <v>172</v>
      </c>
      <c r="E127" s="36"/>
      <c r="F127" s="209" t="s">
        <v>173</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172</v>
      </c>
      <c r="AU127" s="13" t="s">
        <v>78</v>
      </c>
    </row>
    <row r="128" s="2" customFormat="1" ht="33" customHeight="1">
      <c r="A128" s="34"/>
      <c r="B128" s="35"/>
      <c r="C128" s="195" t="s">
        <v>169</v>
      </c>
      <c r="D128" s="195" t="s">
        <v>164</v>
      </c>
      <c r="E128" s="196" t="s">
        <v>183</v>
      </c>
      <c r="F128" s="197" t="s">
        <v>184</v>
      </c>
      <c r="G128" s="198" t="s">
        <v>167</v>
      </c>
      <c r="H128" s="199">
        <v>113</v>
      </c>
      <c r="I128" s="200"/>
      <c r="J128" s="201">
        <f>ROUND(I128*H128,2)</f>
        <v>0</v>
      </c>
      <c r="K128" s="197" t="s">
        <v>168</v>
      </c>
      <c r="L128" s="40"/>
      <c r="M128" s="202" t="s">
        <v>1</v>
      </c>
      <c r="N128" s="203" t="s">
        <v>43</v>
      </c>
      <c r="O128" s="87"/>
      <c r="P128" s="204">
        <f>O128*H128</f>
        <v>0</v>
      </c>
      <c r="Q128" s="204">
        <v>0</v>
      </c>
      <c r="R128" s="204">
        <f>Q128*H128</f>
        <v>0</v>
      </c>
      <c r="S128" s="204">
        <v>0</v>
      </c>
      <c r="T128" s="205">
        <f>S128*H128</f>
        <v>0</v>
      </c>
      <c r="U128" s="34"/>
      <c r="V128" s="34"/>
      <c r="W128" s="34"/>
      <c r="X128" s="34"/>
      <c r="Y128" s="34"/>
      <c r="Z128" s="34"/>
      <c r="AA128" s="34"/>
      <c r="AB128" s="34"/>
      <c r="AC128" s="34"/>
      <c r="AD128" s="34"/>
      <c r="AE128" s="34"/>
      <c r="AR128" s="206" t="s">
        <v>169</v>
      </c>
      <c r="AT128" s="206" t="s">
        <v>164</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169</v>
      </c>
      <c r="BM128" s="206" t="s">
        <v>185</v>
      </c>
    </row>
    <row r="129" s="2" customFormat="1">
      <c r="A129" s="34"/>
      <c r="B129" s="35"/>
      <c r="C129" s="36"/>
      <c r="D129" s="208" t="s">
        <v>172</v>
      </c>
      <c r="E129" s="36"/>
      <c r="F129" s="209" t="s">
        <v>186</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172</v>
      </c>
      <c r="AU129" s="13" t="s">
        <v>78</v>
      </c>
    </row>
    <row r="130" s="10" customFormat="1">
      <c r="A130" s="10"/>
      <c r="B130" s="213"/>
      <c r="C130" s="214"/>
      <c r="D130" s="208" t="s">
        <v>187</v>
      </c>
      <c r="E130" s="215" t="s">
        <v>1</v>
      </c>
      <c r="F130" s="216" t="s">
        <v>188</v>
      </c>
      <c r="G130" s="214"/>
      <c r="H130" s="217">
        <v>113</v>
      </c>
      <c r="I130" s="218"/>
      <c r="J130" s="214"/>
      <c r="K130" s="214"/>
      <c r="L130" s="219"/>
      <c r="M130" s="220"/>
      <c r="N130" s="221"/>
      <c r="O130" s="221"/>
      <c r="P130" s="221"/>
      <c r="Q130" s="221"/>
      <c r="R130" s="221"/>
      <c r="S130" s="221"/>
      <c r="T130" s="222"/>
      <c r="U130" s="10"/>
      <c r="V130" s="10"/>
      <c r="W130" s="10"/>
      <c r="X130" s="10"/>
      <c r="Y130" s="10"/>
      <c r="Z130" s="10"/>
      <c r="AA130" s="10"/>
      <c r="AB130" s="10"/>
      <c r="AC130" s="10"/>
      <c r="AD130" s="10"/>
      <c r="AE130" s="10"/>
      <c r="AT130" s="223" t="s">
        <v>187</v>
      </c>
      <c r="AU130" s="223" t="s">
        <v>78</v>
      </c>
      <c r="AV130" s="10" t="s">
        <v>87</v>
      </c>
      <c r="AW130" s="10" t="s">
        <v>34</v>
      </c>
      <c r="AX130" s="10" t="s">
        <v>85</v>
      </c>
      <c r="AY130" s="223" t="s">
        <v>170</v>
      </c>
    </row>
    <row r="131" s="2" customFormat="1" ht="37.8" customHeight="1">
      <c r="A131" s="34"/>
      <c r="B131" s="35"/>
      <c r="C131" s="195" t="s">
        <v>189</v>
      </c>
      <c r="D131" s="195" t="s">
        <v>164</v>
      </c>
      <c r="E131" s="196" t="s">
        <v>190</v>
      </c>
      <c r="F131" s="197" t="s">
        <v>191</v>
      </c>
      <c r="G131" s="198" t="s">
        <v>167</v>
      </c>
      <c r="H131" s="199">
        <v>89</v>
      </c>
      <c r="I131" s="200"/>
      <c r="J131" s="201">
        <f>ROUND(I131*H131,2)</f>
        <v>0</v>
      </c>
      <c r="K131" s="197" t="s">
        <v>168</v>
      </c>
      <c r="L131" s="40"/>
      <c r="M131" s="202" t="s">
        <v>1</v>
      </c>
      <c r="N131" s="203" t="s">
        <v>43</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169</v>
      </c>
      <c r="AT131" s="206" t="s">
        <v>164</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169</v>
      </c>
      <c r="BM131" s="206" t="s">
        <v>192</v>
      </c>
    </row>
    <row r="132" s="2" customFormat="1">
      <c r="A132" s="34"/>
      <c r="B132" s="35"/>
      <c r="C132" s="36"/>
      <c r="D132" s="208" t="s">
        <v>172</v>
      </c>
      <c r="E132" s="36"/>
      <c r="F132" s="209" t="s">
        <v>193</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172</v>
      </c>
      <c r="AU132" s="13" t="s">
        <v>78</v>
      </c>
    </row>
    <row r="133" s="10" customFormat="1">
      <c r="A133" s="10"/>
      <c r="B133" s="213"/>
      <c r="C133" s="214"/>
      <c r="D133" s="208" t="s">
        <v>187</v>
      </c>
      <c r="E133" s="215" t="s">
        <v>1</v>
      </c>
      <c r="F133" s="216" t="s">
        <v>194</v>
      </c>
      <c r="G133" s="214"/>
      <c r="H133" s="217">
        <v>89</v>
      </c>
      <c r="I133" s="218"/>
      <c r="J133" s="214"/>
      <c r="K133" s="214"/>
      <c r="L133" s="219"/>
      <c r="M133" s="220"/>
      <c r="N133" s="221"/>
      <c r="O133" s="221"/>
      <c r="P133" s="221"/>
      <c r="Q133" s="221"/>
      <c r="R133" s="221"/>
      <c r="S133" s="221"/>
      <c r="T133" s="222"/>
      <c r="U133" s="10"/>
      <c r="V133" s="10"/>
      <c r="W133" s="10"/>
      <c r="X133" s="10"/>
      <c r="Y133" s="10"/>
      <c r="Z133" s="10"/>
      <c r="AA133" s="10"/>
      <c r="AB133" s="10"/>
      <c r="AC133" s="10"/>
      <c r="AD133" s="10"/>
      <c r="AE133" s="10"/>
      <c r="AT133" s="223" t="s">
        <v>187</v>
      </c>
      <c r="AU133" s="223" t="s">
        <v>78</v>
      </c>
      <c r="AV133" s="10" t="s">
        <v>87</v>
      </c>
      <c r="AW133" s="10" t="s">
        <v>34</v>
      </c>
      <c r="AX133" s="10" t="s">
        <v>85</v>
      </c>
      <c r="AY133" s="223" t="s">
        <v>170</v>
      </c>
    </row>
    <row r="134" s="2" customFormat="1" ht="37.8" customHeight="1">
      <c r="A134" s="34"/>
      <c r="B134" s="35"/>
      <c r="C134" s="195" t="s">
        <v>195</v>
      </c>
      <c r="D134" s="195" t="s">
        <v>164</v>
      </c>
      <c r="E134" s="196" t="s">
        <v>196</v>
      </c>
      <c r="F134" s="197" t="s">
        <v>197</v>
      </c>
      <c r="G134" s="198" t="s">
        <v>167</v>
      </c>
      <c r="H134" s="199">
        <v>44</v>
      </c>
      <c r="I134" s="200"/>
      <c r="J134" s="201">
        <f>ROUND(I134*H134,2)</f>
        <v>0</v>
      </c>
      <c r="K134" s="197" t="s">
        <v>168</v>
      </c>
      <c r="L134" s="40"/>
      <c r="M134" s="202" t="s">
        <v>1</v>
      </c>
      <c r="N134" s="203" t="s">
        <v>43</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169</v>
      </c>
      <c r="AT134" s="206" t="s">
        <v>164</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169</v>
      </c>
      <c r="BM134" s="206" t="s">
        <v>198</v>
      </c>
    </row>
    <row r="135" s="2" customFormat="1">
      <c r="A135" s="34"/>
      <c r="B135" s="35"/>
      <c r="C135" s="36"/>
      <c r="D135" s="208" t="s">
        <v>172</v>
      </c>
      <c r="E135" s="36"/>
      <c r="F135" s="209" t="s">
        <v>199</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172</v>
      </c>
      <c r="AU135" s="13" t="s">
        <v>78</v>
      </c>
    </row>
    <row r="136" s="10" customFormat="1">
      <c r="A136" s="10"/>
      <c r="B136" s="213"/>
      <c r="C136" s="214"/>
      <c r="D136" s="208" t="s">
        <v>187</v>
      </c>
      <c r="E136" s="215" t="s">
        <v>1</v>
      </c>
      <c r="F136" s="216" t="s">
        <v>200</v>
      </c>
      <c r="G136" s="214"/>
      <c r="H136" s="217">
        <v>44</v>
      </c>
      <c r="I136" s="218"/>
      <c r="J136" s="214"/>
      <c r="K136" s="214"/>
      <c r="L136" s="219"/>
      <c r="M136" s="220"/>
      <c r="N136" s="221"/>
      <c r="O136" s="221"/>
      <c r="P136" s="221"/>
      <c r="Q136" s="221"/>
      <c r="R136" s="221"/>
      <c r="S136" s="221"/>
      <c r="T136" s="222"/>
      <c r="U136" s="10"/>
      <c r="V136" s="10"/>
      <c r="W136" s="10"/>
      <c r="X136" s="10"/>
      <c r="Y136" s="10"/>
      <c r="Z136" s="10"/>
      <c r="AA136" s="10"/>
      <c r="AB136" s="10"/>
      <c r="AC136" s="10"/>
      <c r="AD136" s="10"/>
      <c r="AE136" s="10"/>
      <c r="AT136" s="223" t="s">
        <v>187</v>
      </c>
      <c r="AU136" s="223" t="s">
        <v>78</v>
      </c>
      <c r="AV136" s="10" t="s">
        <v>87</v>
      </c>
      <c r="AW136" s="10" t="s">
        <v>34</v>
      </c>
      <c r="AX136" s="10" t="s">
        <v>85</v>
      </c>
      <c r="AY136" s="223" t="s">
        <v>170</v>
      </c>
    </row>
    <row r="137" s="2" customFormat="1" ht="33" customHeight="1">
      <c r="A137" s="34"/>
      <c r="B137" s="35"/>
      <c r="C137" s="195" t="s">
        <v>201</v>
      </c>
      <c r="D137" s="195" t="s">
        <v>164</v>
      </c>
      <c r="E137" s="196" t="s">
        <v>202</v>
      </c>
      <c r="F137" s="197" t="s">
        <v>203</v>
      </c>
      <c r="G137" s="198" t="s">
        <v>167</v>
      </c>
      <c r="H137" s="199">
        <v>52</v>
      </c>
      <c r="I137" s="200"/>
      <c r="J137" s="201">
        <f>ROUND(I137*H137,2)</f>
        <v>0</v>
      </c>
      <c r="K137" s="197" t="s">
        <v>168</v>
      </c>
      <c r="L137" s="40"/>
      <c r="M137" s="202" t="s">
        <v>1</v>
      </c>
      <c r="N137" s="203" t="s">
        <v>43</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169</v>
      </c>
      <c r="AT137" s="206" t="s">
        <v>164</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169</v>
      </c>
      <c r="BM137" s="206" t="s">
        <v>204</v>
      </c>
    </row>
    <row r="138" s="2" customFormat="1">
      <c r="A138" s="34"/>
      <c r="B138" s="35"/>
      <c r="C138" s="36"/>
      <c r="D138" s="208" t="s">
        <v>172</v>
      </c>
      <c r="E138" s="36"/>
      <c r="F138" s="209" t="s">
        <v>205</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172</v>
      </c>
      <c r="AU138" s="13" t="s">
        <v>78</v>
      </c>
    </row>
    <row r="139" s="2" customFormat="1" ht="33" customHeight="1">
      <c r="A139" s="34"/>
      <c r="B139" s="35"/>
      <c r="C139" s="195" t="s">
        <v>206</v>
      </c>
      <c r="D139" s="195" t="s">
        <v>164</v>
      </c>
      <c r="E139" s="196" t="s">
        <v>207</v>
      </c>
      <c r="F139" s="197" t="s">
        <v>208</v>
      </c>
      <c r="G139" s="198" t="s">
        <v>167</v>
      </c>
      <c r="H139" s="199">
        <v>467</v>
      </c>
      <c r="I139" s="200"/>
      <c r="J139" s="201">
        <f>ROUND(I139*H139,2)</f>
        <v>0</v>
      </c>
      <c r="K139" s="197" t="s">
        <v>168</v>
      </c>
      <c r="L139" s="40"/>
      <c r="M139" s="202" t="s">
        <v>1</v>
      </c>
      <c r="N139" s="203" t="s">
        <v>43</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169</v>
      </c>
      <c r="AT139" s="206" t="s">
        <v>164</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169</v>
      </c>
      <c r="BM139" s="206" t="s">
        <v>209</v>
      </c>
    </row>
    <row r="140" s="2" customFormat="1">
      <c r="A140" s="34"/>
      <c r="B140" s="35"/>
      <c r="C140" s="36"/>
      <c r="D140" s="208" t="s">
        <v>172</v>
      </c>
      <c r="E140" s="36"/>
      <c r="F140" s="209" t="s">
        <v>210</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172</v>
      </c>
      <c r="AU140" s="13" t="s">
        <v>78</v>
      </c>
    </row>
    <row r="141" s="2" customFormat="1" ht="24.15" customHeight="1">
      <c r="A141" s="34"/>
      <c r="B141" s="35"/>
      <c r="C141" s="195" t="s">
        <v>211</v>
      </c>
      <c r="D141" s="195" t="s">
        <v>164</v>
      </c>
      <c r="E141" s="196" t="s">
        <v>212</v>
      </c>
      <c r="F141" s="197" t="s">
        <v>213</v>
      </c>
      <c r="G141" s="198" t="s">
        <v>214</v>
      </c>
      <c r="H141" s="199">
        <v>599.20000000000005</v>
      </c>
      <c r="I141" s="200"/>
      <c r="J141" s="201">
        <f>ROUND(I141*H141,2)</f>
        <v>0</v>
      </c>
      <c r="K141" s="197" t="s">
        <v>168</v>
      </c>
      <c r="L141" s="40"/>
      <c r="M141" s="202" t="s">
        <v>1</v>
      </c>
      <c r="N141" s="203" t="s">
        <v>43</v>
      </c>
      <c r="O141" s="87"/>
      <c r="P141" s="204">
        <f>O141*H141</f>
        <v>0</v>
      </c>
      <c r="Q141" s="204">
        <v>0</v>
      </c>
      <c r="R141" s="204">
        <f>Q141*H141</f>
        <v>0</v>
      </c>
      <c r="S141" s="204">
        <v>0</v>
      </c>
      <c r="T141" s="205">
        <f>S141*H141</f>
        <v>0</v>
      </c>
      <c r="U141" s="34"/>
      <c r="V141" s="34"/>
      <c r="W141" s="34"/>
      <c r="X141" s="34"/>
      <c r="Y141" s="34"/>
      <c r="Z141" s="34"/>
      <c r="AA141" s="34"/>
      <c r="AB141" s="34"/>
      <c r="AC141" s="34"/>
      <c r="AD141" s="34"/>
      <c r="AE141" s="34"/>
      <c r="AR141" s="206" t="s">
        <v>169</v>
      </c>
      <c r="AT141" s="206" t="s">
        <v>164</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169</v>
      </c>
      <c r="BM141" s="206" t="s">
        <v>215</v>
      </c>
    </row>
    <row r="142" s="2" customFormat="1">
      <c r="A142" s="34"/>
      <c r="B142" s="35"/>
      <c r="C142" s="36"/>
      <c r="D142" s="208" t="s">
        <v>181</v>
      </c>
      <c r="E142" s="36"/>
      <c r="F142" s="209" t="s">
        <v>216</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181</v>
      </c>
      <c r="AU142" s="13" t="s">
        <v>78</v>
      </c>
    </row>
    <row r="143" s="2" customFormat="1">
      <c r="A143" s="34"/>
      <c r="B143" s="35"/>
      <c r="C143" s="36"/>
      <c r="D143" s="208" t="s">
        <v>172</v>
      </c>
      <c r="E143" s="36"/>
      <c r="F143" s="209" t="s">
        <v>217</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172</v>
      </c>
      <c r="AU143" s="13" t="s">
        <v>78</v>
      </c>
    </row>
    <row r="144" s="10" customFormat="1">
      <c r="A144" s="10"/>
      <c r="B144" s="213"/>
      <c r="C144" s="214"/>
      <c r="D144" s="208" t="s">
        <v>187</v>
      </c>
      <c r="E144" s="215" t="s">
        <v>1</v>
      </c>
      <c r="F144" s="216" t="s">
        <v>218</v>
      </c>
      <c r="G144" s="214"/>
      <c r="H144" s="217">
        <v>599.20000000000005</v>
      </c>
      <c r="I144" s="218"/>
      <c r="J144" s="214"/>
      <c r="K144" s="214"/>
      <c r="L144" s="219"/>
      <c r="M144" s="220"/>
      <c r="N144" s="221"/>
      <c r="O144" s="221"/>
      <c r="P144" s="221"/>
      <c r="Q144" s="221"/>
      <c r="R144" s="221"/>
      <c r="S144" s="221"/>
      <c r="T144" s="222"/>
      <c r="U144" s="10"/>
      <c r="V144" s="10"/>
      <c r="W144" s="10"/>
      <c r="X144" s="10"/>
      <c r="Y144" s="10"/>
      <c r="Z144" s="10"/>
      <c r="AA144" s="10"/>
      <c r="AB144" s="10"/>
      <c r="AC144" s="10"/>
      <c r="AD144" s="10"/>
      <c r="AE144" s="10"/>
      <c r="AT144" s="223" t="s">
        <v>187</v>
      </c>
      <c r="AU144" s="223" t="s">
        <v>78</v>
      </c>
      <c r="AV144" s="10" t="s">
        <v>87</v>
      </c>
      <c r="AW144" s="10" t="s">
        <v>34</v>
      </c>
      <c r="AX144" s="10" t="s">
        <v>85</v>
      </c>
      <c r="AY144" s="223" t="s">
        <v>170</v>
      </c>
    </row>
    <row r="145" s="2" customFormat="1" ht="24.15" customHeight="1">
      <c r="A145" s="34"/>
      <c r="B145" s="35"/>
      <c r="C145" s="195" t="s">
        <v>219</v>
      </c>
      <c r="D145" s="195" t="s">
        <v>164</v>
      </c>
      <c r="E145" s="196" t="s">
        <v>220</v>
      </c>
      <c r="F145" s="197" t="s">
        <v>221</v>
      </c>
      <c r="G145" s="198" t="s">
        <v>222</v>
      </c>
      <c r="H145" s="199">
        <v>339.19099999999997</v>
      </c>
      <c r="I145" s="200"/>
      <c r="J145" s="201">
        <f>ROUND(I145*H145,2)</f>
        <v>0</v>
      </c>
      <c r="K145" s="197" t="s">
        <v>168</v>
      </c>
      <c r="L145" s="40"/>
      <c r="M145" s="202" t="s">
        <v>1</v>
      </c>
      <c r="N145" s="203" t="s">
        <v>43</v>
      </c>
      <c r="O145" s="87"/>
      <c r="P145" s="204">
        <f>O145*H145</f>
        <v>0</v>
      </c>
      <c r="Q145" s="204">
        <v>0</v>
      </c>
      <c r="R145" s="204">
        <f>Q145*H145</f>
        <v>0</v>
      </c>
      <c r="S145" s="204">
        <v>0</v>
      </c>
      <c r="T145" s="205">
        <f>S145*H145</f>
        <v>0</v>
      </c>
      <c r="U145" s="34"/>
      <c r="V145" s="34"/>
      <c r="W145" s="34"/>
      <c r="X145" s="34"/>
      <c r="Y145" s="34"/>
      <c r="Z145" s="34"/>
      <c r="AA145" s="34"/>
      <c r="AB145" s="34"/>
      <c r="AC145" s="34"/>
      <c r="AD145" s="34"/>
      <c r="AE145" s="34"/>
      <c r="AR145" s="206" t="s">
        <v>169</v>
      </c>
      <c r="AT145" s="206" t="s">
        <v>164</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169</v>
      </c>
      <c r="BM145" s="206" t="s">
        <v>223</v>
      </c>
    </row>
    <row r="146" s="10" customFormat="1">
      <c r="A146" s="10"/>
      <c r="B146" s="213"/>
      <c r="C146" s="214"/>
      <c r="D146" s="208" t="s">
        <v>187</v>
      </c>
      <c r="E146" s="215" t="s">
        <v>1</v>
      </c>
      <c r="F146" s="216" t="s">
        <v>224</v>
      </c>
      <c r="G146" s="214"/>
      <c r="H146" s="217">
        <v>115.798</v>
      </c>
      <c r="I146" s="218"/>
      <c r="J146" s="214"/>
      <c r="K146" s="214"/>
      <c r="L146" s="219"/>
      <c r="M146" s="220"/>
      <c r="N146" s="221"/>
      <c r="O146" s="221"/>
      <c r="P146" s="221"/>
      <c r="Q146" s="221"/>
      <c r="R146" s="221"/>
      <c r="S146" s="221"/>
      <c r="T146" s="222"/>
      <c r="U146" s="10"/>
      <c r="V146" s="10"/>
      <c r="W146" s="10"/>
      <c r="X146" s="10"/>
      <c r="Y146" s="10"/>
      <c r="Z146" s="10"/>
      <c r="AA146" s="10"/>
      <c r="AB146" s="10"/>
      <c r="AC146" s="10"/>
      <c r="AD146" s="10"/>
      <c r="AE146" s="10"/>
      <c r="AT146" s="223" t="s">
        <v>187</v>
      </c>
      <c r="AU146" s="223" t="s">
        <v>78</v>
      </c>
      <c r="AV146" s="10" t="s">
        <v>87</v>
      </c>
      <c r="AW146" s="10" t="s">
        <v>34</v>
      </c>
      <c r="AX146" s="10" t="s">
        <v>78</v>
      </c>
      <c r="AY146" s="223" t="s">
        <v>170</v>
      </c>
    </row>
    <row r="147" s="10" customFormat="1">
      <c r="A147" s="10"/>
      <c r="B147" s="213"/>
      <c r="C147" s="214"/>
      <c r="D147" s="208" t="s">
        <v>187</v>
      </c>
      <c r="E147" s="215" t="s">
        <v>1</v>
      </c>
      <c r="F147" s="216" t="s">
        <v>225</v>
      </c>
      <c r="G147" s="214"/>
      <c r="H147" s="217">
        <v>30.742999999999999</v>
      </c>
      <c r="I147" s="218"/>
      <c r="J147" s="214"/>
      <c r="K147" s="214"/>
      <c r="L147" s="219"/>
      <c r="M147" s="220"/>
      <c r="N147" s="221"/>
      <c r="O147" s="221"/>
      <c r="P147" s="221"/>
      <c r="Q147" s="221"/>
      <c r="R147" s="221"/>
      <c r="S147" s="221"/>
      <c r="T147" s="222"/>
      <c r="U147" s="10"/>
      <c r="V147" s="10"/>
      <c r="W147" s="10"/>
      <c r="X147" s="10"/>
      <c r="Y147" s="10"/>
      <c r="Z147" s="10"/>
      <c r="AA147" s="10"/>
      <c r="AB147" s="10"/>
      <c r="AC147" s="10"/>
      <c r="AD147" s="10"/>
      <c r="AE147" s="10"/>
      <c r="AT147" s="223" t="s">
        <v>187</v>
      </c>
      <c r="AU147" s="223" t="s">
        <v>78</v>
      </c>
      <c r="AV147" s="10" t="s">
        <v>87</v>
      </c>
      <c r="AW147" s="10" t="s">
        <v>34</v>
      </c>
      <c r="AX147" s="10" t="s">
        <v>78</v>
      </c>
      <c r="AY147" s="223" t="s">
        <v>170</v>
      </c>
    </row>
    <row r="148" s="10" customFormat="1">
      <c r="A148" s="10"/>
      <c r="B148" s="213"/>
      <c r="C148" s="214"/>
      <c r="D148" s="208" t="s">
        <v>187</v>
      </c>
      <c r="E148" s="215" t="s">
        <v>1</v>
      </c>
      <c r="F148" s="216" t="s">
        <v>226</v>
      </c>
      <c r="G148" s="214"/>
      <c r="H148" s="217">
        <v>34.841999999999999</v>
      </c>
      <c r="I148" s="218"/>
      <c r="J148" s="214"/>
      <c r="K148" s="214"/>
      <c r="L148" s="219"/>
      <c r="M148" s="220"/>
      <c r="N148" s="221"/>
      <c r="O148" s="221"/>
      <c r="P148" s="221"/>
      <c r="Q148" s="221"/>
      <c r="R148" s="221"/>
      <c r="S148" s="221"/>
      <c r="T148" s="222"/>
      <c r="U148" s="10"/>
      <c r="V148" s="10"/>
      <c r="W148" s="10"/>
      <c r="X148" s="10"/>
      <c r="Y148" s="10"/>
      <c r="Z148" s="10"/>
      <c r="AA148" s="10"/>
      <c r="AB148" s="10"/>
      <c r="AC148" s="10"/>
      <c r="AD148" s="10"/>
      <c r="AE148" s="10"/>
      <c r="AT148" s="223" t="s">
        <v>187</v>
      </c>
      <c r="AU148" s="223" t="s">
        <v>78</v>
      </c>
      <c r="AV148" s="10" t="s">
        <v>87</v>
      </c>
      <c r="AW148" s="10" t="s">
        <v>34</v>
      </c>
      <c r="AX148" s="10" t="s">
        <v>78</v>
      </c>
      <c r="AY148" s="223" t="s">
        <v>170</v>
      </c>
    </row>
    <row r="149" s="10" customFormat="1">
      <c r="A149" s="10"/>
      <c r="B149" s="213"/>
      <c r="C149" s="214"/>
      <c r="D149" s="208" t="s">
        <v>187</v>
      </c>
      <c r="E149" s="215" t="s">
        <v>1</v>
      </c>
      <c r="F149" s="216" t="s">
        <v>227</v>
      </c>
      <c r="G149" s="214"/>
      <c r="H149" s="217">
        <v>153.654</v>
      </c>
      <c r="I149" s="218"/>
      <c r="J149" s="214"/>
      <c r="K149" s="214"/>
      <c r="L149" s="219"/>
      <c r="M149" s="220"/>
      <c r="N149" s="221"/>
      <c r="O149" s="221"/>
      <c r="P149" s="221"/>
      <c r="Q149" s="221"/>
      <c r="R149" s="221"/>
      <c r="S149" s="221"/>
      <c r="T149" s="222"/>
      <c r="U149" s="10"/>
      <c r="V149" s="10"/>
      <c r="W149" s="10"/>
      <c r="X149" s="10"/>
      <c r="Y149" s="10"/>
      <c r="Z149" s="10"/>
      <c r="AA149" s="10"/>
      <c r="AB149" s="10"/>
      <c r="AC149" s="10"/>
      <c r="AD149" s="10"/>
      <c r="AE149" s="10"/>
      <c r="AT149" s="223" t="s">
        <v>187</v>
      </c>
      <c r="AU149" s="223" t="s">
        <v>78</v>
      </c>
      <c r="AV149" s="10" t="s">
        <v>87</v>
      </c>
      <c r="AW149" s="10" t="s">
        <v>34</v>
      </c>
      <c r="AX149" s="10" t="s">
        <v>78</v>
      </c>
      <c r="AY149" s="223" t="s">
        <v>170</v>
      </c>
    </row>
    <row r="150" s="10" customFormat="1">
      <c r="A150" s="10"/>
      <c r="B150" s="213"/>
      <c r="C150" s="214"/>
      <c r="D150" s="208" t="s">
        <v>187</v>
      </c>
      <c r="E150" s="215" t="s">
        <v>1</v>
      </c>
      <c r="F150" s="216" t="s">
        <v>228</v>
      </c>
      <c r="G150" s="214"/>
      <c r="H150" s="217">
        <v>2.077</v>
      </c>
      <c r="I150" s="218"/>
      <c r="J150" s="214"/>
      <c r="K150" s="214"/>
      <c r="L150" s="219"/>
      <c r="M150" s="220"/>
      <c r="N150" s="221"/>
      <c r="O150" s="221"/>
      <c r="P150" s="221"/>
      <c r="Q150" s="221"/>
      <c r="R150" s="221"/>
      <c r="S150" s="221"/>
      <c r="T150" s="222"/>
      <c r="U150" s="10"/>
      <c r="V150" s="10"/>
      <c r="W150" s="10"/>
      <c r="X150" s="10"/>
      <c r="Y150" s="10"/>
      <c r="Z150" s="10"/>
      <c r="AA150" s="10"/>
      <c r="AB150" s="10"/>
      <c r="AC150" s="10"/>
      <c r="AD150" s="10"/>
      <c r="AE150" s="10"/>
      <c r="AT150" s="223" t="s">
        <v>187</v>
      </c>
      <c r="AU150" s="223" t="s">
        <v>78</v>
      </c>
      <c r="AV150" s="10" t="s">
        <v>87</v>
      </c>
      <c r="AW150" s="10" t="s">
        <v>34</v>
      </c>
      <c r="AX150" s="10" t="s">
        <v>78</v>
      </c>
      <c r="AY150" s="223" t="s">
        <v>170</v>
      </c>
    </row>
    <row r="151" s="10" customFormat="1">
      <c r="A151" s="10"/>
      <c r="B151" s="213"/>
      <c r="C151" s="214"/>
      <c r="D151" s="208" t="s">
        <v>187</v>
      </c>
      <c r="E151" s="215" t="s">
        <v>1</v>
      </c>
      <c r="F151" s="216" t="s">
        <v>229</v>
      </c>
      <c r="G151" s="214"/>
      <c r="H151" s="217">
        <v>2.077</v>
      </c>
      <c r="I151" s="218"/>
      <c r="J151" s="214"/>
      <c r="K151" s="214"/>
      <c r="L151" s="219"/>
      <c r="M151" s="220"/>
      <c r="N151" s="221"/>
      <c r="O151" s="221"/>
      <c r="P151" s="221"/>
      <c r="Q151" s="221"/>
      <c r="R151" s="221"/>
      <c r="S151" s="221"/>
      <c r="T151" s="222"/>
      <c r="U151" s="10"/>
      <c r="V151" s="10"/>
      <c r="W151" s="10"/>
      <c r="X151" s="10"/>
      <c r="Y151" s="10"/>
      <c r="Z151" s="10"/>
      <c r="AA151" s="10"/>
      <c r="AB151" s="10"/>
      <c r="AC151" s="10"/>
      <c r="AD151" s="10"/>
      <c r="AE151" s="10"/>
      <c r="AT151" s="223" t="s">
        <v>187</v>
      </c>
      <c r="AU151" s="223" t="s">
        <v>78</v>
      </c>
      <c r="AV151" s="10" t="s">
        <v>87</v>
      </c>
      <c r="AW151" s="10" t="s">
        <v>34</v>
      </c>
      <c r="AX151" s="10" t="s">
        <v>78</v>
      </c>
      <c r="AY151" s="223" t="s">
        <v>170</v>
      </c>
    </row>
    <row r="152" s="11" customFormat="1">
      <c r="A152" s="11"/>
      <c r="B152" s="224"/>
      <c r="C152" s="225"/>
      <c r="D152" s="208" t="s">
        <v>187</v>
      </c>
      <c r="E152" s="226" t="s">
        <v>1</v>
      </c>
      <c r="F152" s="227" t="s">
        <v>230</v>
      </c>
      <c r="G152" s="225"/>
      <c r="H152" s="228">
        <v>339.19099999999997</v>
      </c>
      <c r="I152" s="229"/>
      <c r="J152" s="225"/>
      <c r="K152" s="225"/>
      <c r="L152" s="230"/>
      <c r="M152" s="231"/>
      <c r="N152" s="232"/>
      <c r="O152" s="232"/>
      <c r="P152" s="232"/>
      <c r="Q152" s="232"/>
      <c r="R152" s="232"/>
      <c r="S152" s="232"/>
      <c r="T152" s="233"/>
      <c r="U152" s="11"/>
      <c r="V152" s="11"/>
      <c r="W152" s="11"/>
      <c r="X152" s="11"/>
      <c r="Y152" s="11"/>
      <c r="Z152" s="11"/>
      <c r="AA152" s="11"/>
      <c r="AB152" s="11"/>
      <c r="AC152" s="11"/>
      <c r="AD152" s="11"/>
      <c r="AE152" s="11"/>
      <c r="AT152" s="234" t="s">
        <v>187</v>
      </c>
      <c r="AU152" s="234" t="s">
        <v>78</v>
      </c>
      <c r="AV152" s="11" t="s">
        <v>169</v>
      </c>
      <c r="AW152" s="11" t="s">
        <v>34</v>
      </c>
      <c r="AX152" s="11" t="s">
        <v>85</v>
      </c>
      <c r="AY152" s="234" t="s">
        <v>170</v>
      </c>
    </row>
    <row r="153" s="2" customFormat="1" ht="24.15" customHeight="1">
      <c r="A153" s="34"/>
      <c r="B153" s="35"/>
      <c r="C153" s="195" t="s">
        <v>231</v>
      </c>
      <c r="D153" s="195" t="s">
        <v>164</v>
      </c>
      <c r="E153" s="196" t="s">
        <v>232</v>
      </c>
      <c r="F153" s="197" t="s">
        <v>233</v>
      </c>
      <c r="G153" s="198" t="s">
        <v>222</v>
      </c>
      <c r="H153" s="199">
        <v>206.26499999999999</v>
      </c>
      <c r="I153" s="200"/>
      <c r="J153" s="201">
        <f>ROUND(I153*H153,2)</f>
        <v>0</v>
      </c>
      <c r="K153" s="197" t="s">
        <v>168</v>
      </c>
      <c r="L153" s="40"/>
      <c r="M153" s="202" t="s">
        <v>1</v>
      </c>
      <c r="N153" s="203" t="s">
        <v>43</v>
      </c>
      <c r="O153" s="87"/>
      <c r="P153" s="204">
        <f>O153*H153</f>
        <v>0</v>
      </c>
      <c r="Q153" s="204">
        <v>0</v>
      </c>
      <c r="R153" s="204">
        <f>Q153*H153</f>
        <v>0</v>
      </c>
      <c r="S153" s="204">
        <v>0</v>
      </c>
      <c r="T153" s="205">
        <f>S153*H153</f>
        <v>0</v>
      </c>
      <c r="U153" s="34"/>
      <c r="V153" s="34"/>
      <c r="W153" s="34"/>
      <c r="X153" s="34"/>
      <c r="Y153" s="34"/>
      <c r="Z153" s="34"/>
      <c r="AA153" s="34"/>
      <c r="AB153" s="34"/>
      <c r="AC153" s="34"/>
      <c r="AD153" s="34"/>
      <c r="AE153" s="34"/>
      <c r="AR153" s="206" t="s">
        <v>169</v>
      </c>
      <c r="AT153" s="206" t="s">
        <v>164</v>
      </c>
      <c r="AU153" s="206" t="s">
        <v>78</v>
      </c>
      <c r="AY153" s="13" t="s">
        <v>170</v>
      </c>
      <c r="BE153" s="207">
        <f>IF(N153="základní",J153,0)</f>
        <v>0</v>
      </c>
      <c r="BF153" s="207">
        <f>IF(N153="snížená",J153,0)</f>
        <v>0</v>
      </c>
      <c r="BG153" s="207">
        <f>IF(N153="zákl. přenesená",J153,0)</f>
        <v>0</v>
      </c>
      <c r="BH153" s="207">
        <f>IF(N153="sníž. přenesená",J153,0)</f>
        <v>0</v>
      </c>
      <c r="BI153" s="207">
        <f>IF(N153="nulová",J153,0)</f>
        <v>0</v>
      </c>
      <c r="BJ153" s="13" t="s">
        <v>85</v>
      </c>
      <c r="BK153" s="207">
        <f>ROUND(I153*H153,2)</f>
        <v>0</v>
      </c>
      <c r="BL153" s="13" t="s">
        <v>169</v>
      </c>
      <c r="BM153" s="206" t="s">
        <v>234</v>
      </c>
    </row>
    <row r="154" s="2" customFormat="1">
      <c r="A154" s="34"/>
      <c r="B154" s="35"/>
      <c r="C154" s="36"/>
      <c r="D154" s="208" t="s">
        <v>172</v>
      </c>
      <c r="E154" s="36"/>
      <c r="F154" s="209" t="s">
        <v>235</v>
      </c>
      <c r="G154" s="36"/>
      <c r="H154" s="36"/>
      <c r="I154" s="210"/>
      <c r="J154" s="36"/>
      <c r="K154" s="36"/>
      <c r="L154" s="40"/>
      <c r="M154" s="211"/>
      <c r="N154" s="212"/>
      <c r="O154" s="87"/>
      <c r="P154" s="87"/>
      <c r="Q154" s="87"/>
      <c r="R154" s="87"/>
      <c r="S154" s="87"/>
      <c r="T154" s="88"/>
      <c r="U154" s="34"/>
      <c r="V154" s="34"/>
      <c r="W154" s="34"/>
      <c r="X154" s="34"/>
      <c r="Y154" s="34"/>
      <c r="Z154" s="34"/>
      <c r="AA154" s="34"/>
      <c r="AB154" s="34"/>
      <c r="AC154" s="34"/>
      <c r="AD154" s="34"/>
      <c r="AE154" s="34"/>
      <c r="AT154" s="13" t="s">
        <v>172</v>
      </c>
      <c r="AU154" s="13" t="s">
        <v>78</v>
      </c>
    </row>
    <row r="155" s="10" customFormat="1">
      <c r="A155" s="10"/>
      <c r="B155" s="213"/>
      <c r="C155" s="214"/>
      <c r="D155" s="208" t="s">
        <v>187</v>
      </c>
      <c r="E155" s="215" t="s">
        <v>1</v>
      </c>
      <c r="F155" s="216" t="s">
        <v>236</v>
      </c>
      <c r="G155" s="214"/>
      <c r="H155" s="217">
        <v>66.698999999999998</v>
      </c>
      <c r="I155" s="218"/>
      <c r="J155" s="214"/>
      <c r="K155" s="214"/>
      <c r="L155" s="219"/>
      <c r="M155" s="220"/>
      <c r="N155" s="221"/>
      <c r="O155" s="221"/>
      <c r="P155" s="221"/>
      <c r="Q155" s="221"/>
      <c r="R155" s="221"/>
      <c r="S155" s="221"/>
      <c r="T155" s="222"/>
      <c r="U155" s="10"/>
      <c r="V155" s="10"/>
      <c r="W155" s="10"/>
      <c r="X155" s="10"/>
      <c r="Y155" s="10"/>
      <c r="Z155" s="10"/>
      <c r="AA155" s="10"/>
      <c r="AB155" s="10"/>
      <c r="AC155" s="10"/>
      <c r="AD155" s="10"/>
      <c r="AE155" s="10"/>
      <c r="AT155" s="223" t="s">
        <v>187</v>
      </c>
      <c r="AU155" s="223" t="s">
        <v>78</v>
      </c>
      <c r="AV155" s="10" t="s">
        <v>87</v>
      </c>
      <c r="AW155" s="10" t="s">
        <v>34</v>
      </c>
      <c r="AX155" s="10" t="s">
        <v>78</v>
      </c>
      <c r="AY155" s="223" t="s">
        <v>170</v>
      </c>
    </row>
    <row r="156" s="10" customFormat="1">
      <c r="A156" s="10"/>
      <c r="B156" s="213"/>
      <c r="C156" s="214"/>
      <c r="D156" s="208" t="s">
        <v>187</v>
      </c>
      <c r="E156" s="215" t="s">
        <v>1</v>
      </c>
      <c r="F156" s="216" t="s">
        <v>237</v>
      </c>
      <c r="G156" s="214"/>
      <c r="H156" s="217">
        <v>85.055999999999997</v>
      </c>
      <c r="I156" s="218"/>
      <c r="J156" s="214"/>
      <c r="K156" s="214"/>
      <c r="L156" s="219"/>
      <c r="M156" s="220"/>
      <c r="N156" s="221"/>
      <c r="O156" s="221"/>
      <c r="P156" s="221"/>
      <c r="Q156" s="221"/>
      <c r="R156" s="221"/>
      <c r="S156" s="221"/>
      <c r="T156" s="222"/>
      <c r="U156" s="10"/>
      <c r="V156" s="10"/>
      <c r="W156" s="10"/>
      <c r="X156" s="10"/>
      <c r="Y156" s="10"/>
      <c r="Z156" s="10"/>
      <c r="AA156" s="10"/>
      <c r="AB156" s="10"/>
      <c r="AC156" s="10"/>
      <c r="AD156" s="10"/>
      <c r="AE156" s="10"/>
      <c r="AT156" s="223" t="s">
        <v>187</v>
      </c>
      <c r="AU156" s="223" t="s">
        <v>78</v>
      </c>
      <c r="AV156" s="10" t="s">
        <v>87</v>
      </c>
      <c r="AW156" s="10" t="s">
        <v>34</v>
      </c>
      <c r="AX156" s="10" t="s">
        <v>78</v>
      </c>
      <c r="AY156" s="223" t="s">
        <v>170</v>
      </c>
    </row>
    <row r="157" s="10" customFormat="1">
      <c r="A157" s="10"/>
      <c r="B157" s="213"/>
      <c r="C157" s="214"/>
      <c r="D157" s="208" t="s">
        <v>187</v>
      </c>
      <c r="E157" s="215" t="s">
        <v>1</v>
      </c>
      <c r="F157" s="216" t="s">
        <v>238</v>
      </c>
      <c r="G157" s="214"/>
      <c r="H157" s="217">
        <v>54.509999999999998</v>
      </c>
      <c r="I157" s="218"/>
      <c r="J157" s="214"/>
      <c r="K157" s="214"/>
      <c r="L157" s="219"/>
      <c r="M157" s="220"/>
      <c r="N157" s="221"/>
      <c r="O157" s="221"/>
      <c r="P157" s="221"/>
      <c r="Q157" s="221"/>
      <c r="R157" s="221"/>
      <c r="S157" s="221"/>
      <c r="T157" s="222"/>
      <c r="U157" s="10"/>
      <c r="V157" s="10"/>
      <c r="W157" s="10"/>
      <c r="X157" s="10"/>
      <c r="Y157" s="10"/>
      <c r="Z157" s="10"/>
      <c r="AA157" s="10"/>
      <c r="AB157" s="10"/>
      <c r="AC157" s="10"/>
      <c r="AD157" s="10"/>
      <c r="AE157" s="10"/>
      <c r="AT157" s="223" t="s">
        <v>187</v>
      </c>
      <c r="AU157" s="223" t="s">
        <v>78</v>
      </c>
      <c r="AV157" s="10" t="s">
        <v>87</v>
      </c>
      <c r="AW157" s="10" t="s">
        <v>34</v>
      </c>
      <c r="AX157" s="10" t="s">
        <v>78</v>
      </c>
      <c r="AY157" s="223" t="s">
        <v>170</v>
      </c>
    </row>
    <row r="158" s="11" customFormat="1">
      <c r="A158" s="11"/>
      <c r="B158" s="224"/>
      <c r="C158" s="225"/>
      <c r="D158" s="208" t="s">
        <v>187</v>
      </c>
      <c r="E158" s="226" t="s">
        <v>1</v>
      </c>
      <c r="F158" s="227" t="s">
        <v>230</v>
      </c>
      <c r="G158" s="225"/>
      <c r="H158" s="228">
        <v>206.26499999999999</v>
      </c>
      <c r="I158" s="229"/>
      <c r="J158" s="225"/>
      <c r="K158" s="225"/>
      <c r="L158" s="230"/>
      <c r="M158" s="231"/>
      <c r="N158" s="232"/>
      <c r="O158" s="232"/>
      <c r="P158" s="232"/>
      <c r="Q158" s="232"/>
      <c r="R158" s="232"/>
      <c r="S158" s="232"/>
      <c r="T158" s="233"/>
      <c r="U158" s="11"/>
      <c r="V158" s="11"/>
      <c r="W158" s="11"/>
      <c r="X158" s="11"/>
      <c r="Y158" s="11"/>
      <c r="Z158" s="11"/>
      <c r="AA158" s="11"/>
      <c r="AB158" s="11"/>
      <c r="AC158" s="11"/>
      <c r="AD158" s="11"/>
      <c r="AE158" s="11"/>
      <c r="AT158" s="234" t="s">
        <v>187</v>
      </c>
      <c r="AU158" s="234" t="s">
        <v>78</v>
      </c>
      <c r="AV158" s="11" t="s">
        <v>169</v>
      </c>
      <c r="AW158" s="11" t="s">
        <v>34</v>
      </c>
      <c r="AX158" s="11" t="s">
        <v>85</v>
      </c>
      <c r="AY158" s="234" t="s">
        <v>170</v>
      </c>
    </row>
    <row r="159" s="2" customFormat="1" ht="16.5" customHeight="1">
      <c r="A159" s="34"/>
      <c r="B159" s="35"/>
      <c r="C159" s="195" t="s">
        <v>239</v>
      </c>
      <c r="D159" s="195" t="s">
        <v>164</v>
      </c>
      <c r="E159" s="196" t="s">
        <v>240</v>
      </c>
      <c r="F159" s="197" t="s">
        <v>241</v>
      </c>
      <c r="G159" s="198" t="s">
        <v>222</v>
      </c>
      <c r="H159" s="199">
        <v>339.19099999999997</v>
      </c>
      <c r="I159" s="200"/>
      <c r="J159" s="201">
        <f>ROUND(I159*H159,2)</f>
        <v>0</v>
      </c>
      <c r="K159" s="197" t="s">
        <v>168</v>
      </c>
      <c r="L159" s="40"/>
      <c r="M159" s="202" t="s">
        <v>1</v>
      </c>
      <c r="N159" s="203" t="s">
        <v>43</v>
      </c>
      <c r="O159" s="87"/>
      <c r="P159" s="204">
        <f>O159*H159</f>
        <v>0</v>
      </c>
      <c r="Q159" s="204">
        <v>0</v>
      </c>
      <c r="R159" s="204">
        <f>Q159*H159</f>
        <v>0</v>
      </c>
      <c r="S159" s="204">
        <v>0</v>
      </c>
      <c r="T159" s="205">
        <f>S159*H159</f>
        <v>0</v>
      </c>
      <c r="U159" s="34"/>
      <c r="V159" s="34"/>
      <c r="W159" s="34"/>
      <c r="X159" s="34"/>
      <c r="Y159" s="34"/>
      <c r="Z159" s="34"/>
      <c r="AA159" s="34"/>
      <c r="AB159" s="34"/>
      <c r="AC159" s="34"/>
      <c r="AD159" s="34"/>
      <c r="AE159" s="34"/>
      <c r="AR159" s="206" t="s">
        <v>169</v>
      </c>
      <c r="AT159" s="206" t="s">
        <v>164</v>
      </c>
      <c r="AU159" s="206" t="s">
        <v>78</v>
      </c>
      <c r="AY159" s="13" t="s">
        <v>170</v>
      </c>
      <c r="BE159" s="207">
        <f>IF(N159="základní",J159,0)</f>
        <v>0</v>
      </c>
      <c r="BF159" s="207">
        <f>IF(N159="snížená",J159,0)</f>
        <v>0</v>
      </c>
      <c r="BG159" s="207">
        <f>IF(N159="zákl. přenesená",J159,0)</f>
        <v>0</v>
      </c>
      <c r="BH159" s="207">
        <f>IF(N159="sníž. přenesená",J159,0)</f>
        <v>0</v>
      </c>
      <c r="BI159" s="207">
        <f>IF(N159="nulová",J159,0)</f>
        <v>0</v>
      </c>
      <c r="BJ159" s="13" t="s">
        <v>85</v>
      </c>
      <c r="BK159" s="207">
        <f>ROUND(I159*H159,2)</f>
        <v>0</v>
      </c>
      <c r="BL159" s="13" t="s">
        <v>169</v>
      </c>
      <c r="BM159" s="206" t="s">
        <v>242</v>
      </c>
    </row>
    <row r="160" s="10" customFormat="1">
      <c r="A160" s="10"/>
      <c r="B160" s="213"/>
      <c r="C160" s="214"/>
      <c r="D160" s="208" t="s">
        <v>187</v>
      </c>
      <c r="E160" s="215" t="s">
        <v>1</v>
      </c>
      <c r="F160" s="216" t="s">
        <v>224</v>
      </c>
      <c r="G160" s="214"/>
      <c r="H160" s="217">
        <v>115.798</v>
      </c>
      <c r="I160" s="218"/>
      <c r="J160" s="214"/>
      <c r="K160" s="214"/>
      <c r="L160" s="219"/>
      <c r="M160" s="220"/>
      <c r="N160" s="221"/>
      <c r="O160" s="221"/>
      <c r="P160" s="221"/>
      <c r="Q160" s="221"/>
      <c r="R160" s="221"/>
      <c r="S160" s="221"/>
      <c r="T160" s="222"/>
      <c r="U160" s="10"/>
      <c r="V160" s="10"/>
      <c r="W160" s="10"/>
      <c r="X160" s="10"/>
      <c r="Y160" s="10"/>
      <c r="Z160" s="10"/>
      <c r="AA160" s="10"/>
      <c r="AB160" s="10"/>
      <c r="AC160" s="10"/>
      <c r="AD160" s="10"/>
      <c r="AE160" s="10"/>
      <c r="AT160" s="223" t="s">
        <v>187</v>
      </c>
      <c r="AU160" s="223" t="s">
        <v>78</v>
      </c>
      <c r="AV160" s="10" t="s">
        <v>87</v>
      </c>
      <c r="AW160" s="10" t="s">
        <v>34</v>
      </c>
      <c r="AX160" s="10" t="s">
        <v>78</v>
      </c>
      <c r="AY160" s="223" t="s">
        <v>170</v>
      </c>
    </row>
    <row r="161" s="10" customFormat="1">
      <c r="A161" s="10"/>
      <c r="B161" s="213"/>
      <c r="C161" s="214"/>
      <c r="D161" s="208" t="s">
        <v>187</v>
      </c>
      <c r="E161" s="215" t="s">
        <v>1</v>
      </c>
      <c r="F161" s="216" t="s">
        <v>243</v>
      </c>
      <c r="G161" s="214"/>
      <c r="H161" s="217">
        <v>30.742999999999999</v>
      </c>
      <c r="I161" s="218"/>
      <c r="J161" s="214"/>
      <c r="K161" s="214"/>
      <c r="L161" s="219"/>
      <c r="M161" s="220"/>
      <c r="N161" s="221"/>
      <c r="O161" s="221"/>
      <c r="P161" s="221"/>
      <c r="Q161" s="221"/>
      <c r="R161" s="221"/>
      <c r="S161" s="221"/>
      <c r="T161" s="222"/>
      <c r="U161" s="10"/>
      <c r="V161" s="10"/>
      <c r="W161" s="10"/>
      <c r="X161" s="10"/>
      <c r="Y161" s="10"/>
      <c r="Z161" s="10"/>
      <c r="AA161" s="10"/>
      <c r="AB161" s="10"/>
      <c r="AC161" s="10"/>
      <c r="AD161" s="10"/>
      <c r="AE161" s="10"/>
      <c r="AT161" s="223" t="s">
        <v>187</v>
      </c>
      <c r="AU161" s="223" t="s">
        <v>78</v>
      </c>
      <c r="AV161" s="10" t="s">
        <v>87</v>
      </c>
      <c r="AW161" s="10" t="s">
        <v>34</v>
      </c>
      <c r="AX161" s="10" t="s">
        <v>78</v>
      </c>
      <c r="AY161" s="223" t="s">
        <v>170</v>
      </c>
    </row>
    <row r="162" s="10" customFormat="1">
      <c r="A162" s="10"/>
      <c r="B162" s="213"/>
      <c r="C162" s="214"/>
      <c r="D162" s="208" t="s">
        <v>187</v>
      </c>
      <c r="E162" s="215" t="s">
        <v>1</v>
      </c>
      <c r="F162" s="216" t="s">
        <v>226</v>
      </c>
      <c r="G162" s="214"/>
      <c r="H162" s="217">
        <v>34.841999999999999</v>
      </c>
      <c r="I162" s="218"/>
      <c r="J162" s="214"/>
      <c r="K162" s="214"/>
      <c r="L162" s="219"/>
      <c r="M162" s="220"/>
      <c r="N162" s="221"/>
      <c r="O162" s="221"/>
      <c r="P162" s="221"/>
      <c r="Q162" s="221"/>
      <c r="R162" s="221"/>
      <c r="S162" s="221"/>
      <c r="T162" s="222"/>
      <c r="U162" s="10"/>
      <c r="V162" s="10"/>
      <c r="W162" s="10"/>
      <c r="X162" s="10"/>
      <c r="Y162" s="10"/>
      <c r="Z162" s="10"/>
      <c r="AA162" s="10"/>
      <c r="AB162" s="10"/>
      <c r="AC162" s="10"/>
      <c r="AD162" s="10"/>
      <c r="AE162" s="10"/>
      <c r="AT162" s="223" t="s">
        <v>187</v>
      </c>
      <c r="AU162" s="223" t="s">
        <v>78</v>
      </c>
      <c r="AV162" s="10" t="s">
        <v>87</v>
      </c>
      <c r="AW162" s="10" t="s">
        <v>34</v>
      </c>
      <c r="AX162" s="10" t="s">
        <v>78</v>
      </c>
      <c r="AY162" s="223" t="s">
        <v>170</v>
      </c>
    </row>
    <row r="163" s="10" customFormat="1">
      <c r="A163" s="10"/>
      <c r="B163" s="213"/>
      <c r="C163" s="214"/>
      <c r="D163" s="208" t="s">
        <v>187</v>
      </c>
      <c r="E163" s="215" t="s">
        <v>1</v>
      </c>
      <c r="F163" s="216" t="s">
        <v>227</v>
      </c>
      <c r="G163" s="214"/>
      <c r="H163" s="217">
        <v>153.654</v>
      </c>
      <c r="I163" s="218"/>
      <c r="J163" s="214"/>
      <c r="K163" s="214"/>
      <c r="L163" s="219"/>
      <c r="M163" s="220"/>
      <c r="N163" s="221"/>
      <c r="O163" s="221"/>
      <c r="P163" s="221"/>
      <c r="Q163" s="221"/>
      <c r="R163" s="221"/>
      <c r="S163" s="221"/>
      <c r="T163" s="222"/>
      <c r="U163" s="10"/>
      <c r="V163" s="10"/>
      <c r="W163" s="10"/>
      <c r="X163" s="10"/>
      <c r="Y163" s="10"/>
      <c r="Z163" s="10"/>
      <c r="AA163" s="10"/>
      <c r="AB163" s="10"/>
      <c r="AC163" s="10"/>
      <c r="AD163" s="10"/>
      <c r="AE163" s="10"/>
      <c r="AT163" s="223" t="s">
        <v>187</v>
      </c>
      <c r="AU163" s="223" t="s">
        <v>78</v>
      </c>
      <c r="AV163" s="10" t="s">
        <v>87</v>
      </c>
      <c r="AW163" s="10" t="s">
        <v>34</v>
      </c>
      <c r="AX163" s="10" t="s">
        <v>78</v>
      </c>
      <c r="AY163" s="223" t="s">
        <v>170</v>
      </c>
    </row>
    <row r="164" s="10" customFormat="1">
      <c r="A164" s="10"/>
      <c r="B164" s="213"/>
      <c r="C164" s="214"/>
      <c r="D164" s="208" t="s">
        <v>187</v>
      </c>
      <c r="E164" s="215" t="s">
        <v>1</v>
      </c>
      <c r="F164" s="216" t="s">
        <v>228</v>
      </c>
      <c r="G164" s="214"/>
      <c r="H164" s="217">
        <v>2.077</v>
      </c>
      <c r="I164" s="218"/>
      <c r="J164" s="214"/>
      <c r="K164" s="214"/>
      <c r="L164" s="219"/>
      <c r="M164" s="220"/>
      <c r="N164" s="221"/>
      <c r="O164" s="221"/>
      <c r="P164" s="221"/>
      <c r="Q164" s="221"/>
      <c r="R164" s="221"/>
      <c r="S164" s="221"/>
      <c r="T164" s="222"/>
      <c r="U164" s="10"/>
      <c r="V164" s="10"/>
      <c r="W164" s="10"/>
      <c r="X164" s="10"/>
      <c r="Y164" s="10"/>
      <c r="Z164" s="10"/>
      <c r="AA164" s="10"/>
      <c r="AB164" s="10"/>
      <c r="AC164" s="10"/>
      <c r="AD164" s="10"/>
      <c r="AE164" s="10"/>
      <c r="AT164" s="223" t="s">
        <v>187</v>
      </c>
      <c r="AU164" s="223" t="s">
        <v>78</v>
      </c>
      <c r="AV164" s="10" t="s">
        <v>87</v>
      </c>
      <c r="AW164" s="10" t="s">
        <v>34</v>
      </c>
      <c r="AX164" s="10" t="s">
        <v>78</v>
      </c>
      <c r="AY164" s="223" t="s">
        <v>170</v>
      </c>
    </row>
    <row r="165" s="10" customFormat="1">
      <c r="A165" s="10"/>
      <c r="B165" s="213"/>
      <c r="C165" s="214"/>
      <c r="D165" s="208" t="s">
        <v>187</v>
      </c>
      <c r="E165" s="215" t="s">
        <v>1</v>
      </c>
      <c r="F165" s="216" t="s">
        <v>229</v>
      </c>
      <c r="G165" s="214"/>
      <c r="H165" s="217">
        <v>2.077</v>
      </c>
      <c r="I165" s="218"/>
      <c r="J165" s="214"/>
      <c r="K165" s="214"/>
      <c r="L165" s="219"/>
      <c r="M165" s="220"/>
      <c r="N165" s="221"/>
      <c r="O165" s="221"/>
      <c r="P165" s="221"/>
      <c r="Q165" s="221"/>
      <c r="R165" s="221"/>
      <c r="S165" s="221"/>
      <c r="T165" s="222"/>
      <c r="U165" s="10"/>
      <c r="V165" s="10"/>
      <c r="W165" s="10"/>
      <c r="X165" s="10"/>
      <c r="Y165" s="10"/>
      <c r="Z165" s="10"/>
      <c r="AA165" s="10"/>
      <c r="AB165" s="10"/>
      <c r="AC165" s="10"/>
      <c r="AD165" s="10"/>
      <c r="AE165" s="10"/>
      <c r="AT165" s="223" t="s">
        <v>187</v>
      </c>
      <c r="AU165" s="223" t="s">
        <v>78</v>
      </c>
      <c r="AV165" s="10" t="s">
        <v>87</v>
      </c>
      <c r="AW165" s="10" t="s">
        <v>34</v>
      </c>
      <c r="AX165" s="10" t="s">
        <v>78</v>
      </c>
      <c r="AY165" s="223" t="s">
        <v>170</v>
      </c>
    </row>
    <row r="166" s="11" customFormat="1">
      <c r="A166" s="11"/>
      <c r="B166" s="224"/>
      <c r="C166" s="225"/>
      <c r="D166" s="208" t="s">
        <v>187</v>
      </c>
      <c r="E166" s="226" t="s">
        <v>1</v>
      </c>
      <c r="F166" s="227" t="s">
        <v>230</v>
      </c>
      <c r="G166" s="225"/>
      <c r="H166" s="228">
        <v>339.19099999999997</v>
      </c>
      <c r="I166" s="229"/>
      <c r="J166" s="225"/>
      <c r="K166" s="225"/>
      <c r="L166" s="230"/>
      <c r="M166" s="231"/>
      <c r="N166" s="232"/>
      <c r="O166" s="232"/>
      <c r="P166" s="232"/>
      <c r="Q166" s="232"/>
      <c r="R166" s="232"/>
      <c r="S166" s="232"/>
      <c r="T166" s="233"/>
      <c r="U166" s="11"/>
      <c r="V166" s="11"/>
      <c r="W166" s="11"/>
      <c r="X166" s="11"/>
      <c r="Y166" s="11"/>
      <c r="Z166" s="11"/>
      <c r="AA166" s="11"/>
      <c r="AB166" s="11"/>
      <c r="AC166" s="11"/>
      <c r="AD166" s="11"/>
      <c r="AE166" s="11"/>
      <c r="AT166" s="234" t="s">
        <v>187</v>
      </c>
      <c r="AU166" s="234" t="s">
        <v>78</v>
      </c>
      <c r="AV166" s="11" t="s">
        <v>169</v>
      </c>
      <c r="AW166" s="11" t="s">
        <v>34</v>
      </c>
      <c r="AX166" s="11" t="s">
        <v>85</v>
      </c>
      <c r="AY166" s="234" t="s">
        <v>170</v>
      </c>
    </row>
    <row r="167" s="2" customFormat="1" ht="21.75" customHeight="1">
      <c r="A167" s="34"/>
      <c r="B167" s="35"/>
      <c r="C167" s="195" t="s">
        <v>244</v>
      </c>
      <c r="D167" s="195" t="s">
        <v>164</v>
      </c>
      <c r="E167" s="196" t="s">
        <v>245</v>
      </c>
      <c r="F167" s="197" t="s">
        <v>246</v>
      </c>
      <c r="G167" s="198" t="s">
        <v>222</v>
      </c>
      <c r="H167" s="199">
        <v>206.26499999999999</v>
      </c>
      <c r="I167" s="200"/>
      <c r="J167" s="201">
        <f>ROUND(I167*H167,2)</f>
        <v>0</v>
      </c>
      <c r="K167" s="197" t="s">
        <v>168</v>
      </c>
      <c r="L167" s="40"/>
      <c r="M167" s="202" t="s">
        <v>1</v>
      </c>
      <c r="N167" s="203" t="s">
        <v>43</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169</v>
      </c>
      <c r="AT167" s="206" t="s">
        <v>164</v>
      </c>
      <c r="AU167" s="206" t="s">
        <v>78</v>
      </c>
      <c r="AY167" s="13" t="s">
        <v>170</v>
      </c>
      <c r="BE167" s="207">
        <f>IF(N167="základní",J167,0)</f>
        <v>0</v>
      </c>
      <c r="BF167" s="207">
        <f>IF(N167="snížená",J167,0)</f>
        <v>0</v>
      </c>
      <c r="BG167" s="207">
        <f>IF(N167="zákl. přenesená",J167,0)</f>
        <v>0</v>
      </c>
      <c r="BH167" s="207">
        <f>IF(N167="sníž. přenesená",J167,0)</f>
        <v>0</v>
      </c>
      <c r="BI167" s="207">
        <f>IF(N167="nulová",J167,0)</f>
        <v>0</v>
      </c>
      <c r="BJ167" s="13" t="s">
        <v>85</v>
      </c>
      <c r="BK167" s="207">
        <f>ROUND(I167*H167,2)</f>
        <v>0</v>
      </c>
      <c r="BL167" s="13" t="s">
        <v>169</v>
      </c>
      <c r="BM167" s="206" t="s">
        <v>247</v>
      </c>
    </row>
    <row r="168" s="10" customFormat="1">
      <c r="A168" s="10"/>
      <c r="B168" s="213"/>
      <c r="C168" s="214"/>
      <c r="D168" s="208" t="s">
        <v>187</v>
      </c>
      <c r="E168" s="215" t="s">
        <v>1</v>
      </c>
      <c r="F168" s="216" t="s">
        <v>248</v>
      </c>
      <c r="G168" s="214"/>
      <c r="H168" s="217">
        <v>66.698999999999998</v>
      </c>
      <c r="I168" s="218"/>
      <c r="J168" s="214"/>
      <c r="K168" s="214"/>
      <c r="L168" s="219"/>
      <c r="M168" s="220"/>
      <c r="N168" s="221"/>
      <c r="O168" s="221"/>
      <c r="P168" s="221"/>
      <c r="Q168" s="221"/>
      <c r="R168" s="221"/>
      <c r="S168" s="221"/>
      <c r="T168" s="222"/>
      <c r="U168" s="10"/>
      <c r="V168" s="10"/>
      <c r="W168" s="10"/>
      <c r="X168" s="10"/>
      <c r="Y168" s="10"/>
      <c r="Z168" s="10"/>
      <c r="AA168" s="10"/>
      <c r="AB168" s="10"/>
      <c r="AC168" s="10"/>
      <c r="AD168" s="10"/>
      <c r="AE168" s="10"/>
      <c r="AT168" s="223" t="s">
        <v>187</v>
      </c>
      <c r="AU168" s="223" t="s">
        <v>78</v>
      </c>
      <c r="AV168" s="10" t="s">
        <v>87</v>
      </c>
      <c r="AW168" s="10" t="s">
        <v>34</v>
      </c>
      <c r="AX168" s="10" t="s">
        <v>78</v>
      </c>
      <c r="AY168" s="223" t="s">
        <v>170</v>
      </c>
    </row>
    <row r="169" s="10" customFormat="1">
      <c r="A169" s="10"/>
      <c r="B169" s="213"/>
      <c r="C169" s="214"/>
      <c r="D169" s="208" t="s">
        <v>187</v>
      </c>
      <c r="E169" s="215" t="s">
        <v>1</v>
      </c>
      <c r="F169" s="216" t="s">
        <v>249</v>
      </c>
      <c r="G169" s="214"/>
      <c r="H169" s="217">
        <v>85.055999999999997</v>
      </c>
      <c r="I169" s="218"/>
      <c r="J169" s="214"/>
      <c r="K169" s="214"/>
      <c r="L169" s="219"/>
      <c r="M169" s="220"/>
      <c r="N169" s="221"/>
      <c r="O169" s="221"/>
      <c r="P169" s="221"/>
      <c r="Q169" s="221"/>
      <c r="R169" s="221"/>
      <c r="S169" s="221"/>
      <c r="T169" s="222"/>
      <c r="U169" s="10"/>
      <c r="V169" s="10"/>
      <c r="W169" s="10"/>
      <c r="X169" s="10"/>
      <c r="Y169" s="10"/>
      <c r="Z169" s="10"/>
      <c r="AA169" s="10"/>
      <c r="AB169" s="10"/>
      <c r="AC169" s="10"/>
      <c r="AD169" s="10"/>
      <c r="AE169" s="10"/>
      <c r="AT169" s="223" t="s">
        <v>187</v>
      </c>
      <c r="AU169" s="223" t="s">
        <v>78</v>
      </c>
      <c r="AV169" s="10" t="s">
        <v>87</v>
      </c>
      <c r="AW169" s="10" t="s">
        <v>34</v>
      </c>
      <c r="AX169" s="10" t="s">
        <v>78</v>
      </c>
      <c r="AY169" s="223" t="s">
        <v>170</v>
      </c>
    </row>
    <row r="170" s="10" customFormat="1">
      <c r="A170" s="10"/>
      <c r="B170" s="213"/>
      <c r="C170" s="214"/>
      <c r="D170" s="208" t="s">
        <v>187</v>
      </c>
      <c r="E170" s="215" t="s">
        <v>1</v>
      </c>
      <c r="F170" s="216" t="s">
        <v>250</v>
      </c>
      <c r="G170" s="214"/>
      <c r="H170" s="217">
        <v>54.509999999999998</v>
      </c>
      <c r="I170" s="218"/>
      <c r="J170" s="214"/>
      <c r="K170" s="214"/>
      <c r="L170" s="219"/>
      <c r="M170" s="220"/>
      <c r="N170" s="221"/>
      <c r="O170" s="221"/>
      <c r="P170" s="221"/>
      <c r="Q170" s="221"/>
      <c r="R170" s="221"/>
      <c r="S170" s="221"/>
      <c r="T170" s="222"/>
      <c r="U170" s="10"/>
      <c r="V170" s="10"/>
      <c r="W170" s="10"/>
      <c r="X170" s="10"/>
      <c r="Y170" s="10"/>
      <c r="Z170" s="10"/>
      <c r="AA170" s="10"/>
      <c r="AB170" s="10"/>
      <c r="AC170" s="10"/>
      <c r="AD170" s="10"/>
      <c r="AE170" s="10"/>
      <c r="AT170" s="223" t="s">
        <v>187</v>
      </c>
      <c r="AU170" s="223" t="s">
        <v>78</v>
      </c>
      <c r="AV170" s="10" t="s">
        <v>87</v>
      </c>
      <c r="AW170" s="10" t="s">
        <v>34</v>
      </c>
      <c r="AX170" s="10" t="s">
        <v>78</v>
      </c>
      <c r="AY170" s="223" t="s">
        <v>170</v>
      </c>
    </row>
    <row r="171" s="11" customFormat="1">
      <c r="A171" s="11"/>
      <c r="B171" s="224"/>
      <c r="C171" s="225"/>
      <c r="D171" s="208" t="s">
        <v>187</v>
      </c>
      <c r="E171" s="226" t="s">
        <v>1</v>
      </c>
      <c r="F171" s="227" t="s">
        <v>230</v>
      </c>
      <c r="G171" s="225"/>
      <c r="H171" s="228">
        <v>206.26499999999999</v>
      </c>
      <c r="I171" s="229"/>
      <c r="J171" s="225"/>
      <c r="K171" s="225"/>
      <c r="L171" s="230"/>
      <c r="M171" s="231"/>
      <c r="N171" s="232"/>
      <c r="O171" s="232"/>
      <c r="P171" s="232"/>
      <c r="Q171" s="232"/>
      <c r="R171" s="232"/>
      <c r="S171" s="232"/>
      <c r="T171" s="233"/>
      <c r="U171" s="11"/>
      <c r="V171" s="11"/>
      <c r="W171" s="11"/>
      <c r="X171" s="11"/>
      <c r="Y171" s="11"/>
      <c r="Z171" s="11"/>
      <c r="AA171" s="11"/>
      <c r="AB171" s="11"/>
      <c r="AC171" s="11"/>
      <c r="AD171" s="11"/>
      <c r="AE171" s="11"/>
      <c r="AT171" s="234" t="s">
        <v>187</v>
      </c>
      <c r="AU171" s="234" t="s">
        <v>78</v>
      </c>
      <c r="AV171" s="11" t="s">
        <v>169</v>
      </c>
      <c r="AW171" s="11" t="s">
        <v>34</v>
      </c>
      <c r="AX171" s="11" t="s">
        <v>85</v>
      </c>
      <c r="AY171" s="234" t="s">
        <v>170</v>
      </c>
    </row>
    <row r="172" s="2" customFormat="1" ht="16.5" customHeight="1">
      <c r="A172" s="34"/>
      <c r="B172" s="35"/>
      <c r="C172" s="195" t="s">
        <v>251</v>
      </c>
      <c r="D172" s="195" t="s">
        <v>164</v>
      </c>
      <c r="E172" s="196" t="s">
        <v>252</v>
      </c>
      <c r="F172" s="197" t="s">
        <v>253</v>
      </c>
      <c r="G172" s="198" t="s">
        <v>167</v>
      </c>
      <c r="H172" s="199">
        <v>32</v>
      </c>
      <c r="I172" s="200"/>
      <c r="J172" s="201">
        <f>ROUND(I172*H172,2)</f>
        <v>0</v>
      </c>
      <c r="K172" s="197" t="s">
        <v>168</v>
      </c>
      <c r="L172" s="40"/>
      <c r="M172" s="202" t="s">
        <v>1</v>
      </c>
      <c r="N172" s="203" t="s">
        <v>43</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169</v>
      </c>
      <c r="AT172" s="206" t="s">
        <v>164</v>
      </c>
      <c r="AU172" s="206" t="s">
        <v>78</v>
      </c>
      <c r="AY172" s="13" t="s">
        <v>170</v>
      </c>
      <c r="BE172" s="207">
        <f>IF(N172="základní",J172,0)</f>
        <v>0</v>
      </c>
      <c r="BF172" s="207">
        <f>IF(N172="snížená",J172,0)</f>
        <v>0</v>
      </c>
      <c r="BG172" s="207">
        <f>IF(N172="zákl. přenesená",J172,0)</f>
        <v>0</v>
      </c>
      <c r="BH172" s="207">
        <f>IF(N172="sníž. přenesená",J172,0)</f>
        <v>0</v>
      </c>
      <c r="BI172" s="207">
        <f>IF(N172="nulová",J172,0)</f>
        <v>0</v>
      </c>
      <c r="BJ172" s="13" t="s">
        <v>85</v>
      </c>
      <c r="BK172" s="207">
        <f>ROUND(I172*H172,2)</f>
        <v>0</v>
      </c>
      <c r="BL172" s="13" t="s">
        <v>169</v>
      </c>
      <c r="BM172" s="206" t="s">
        <v>254</v>
      </c>
    </row>
    <row r="173" s="2" customFormat="1">
      <c r="A173" s="34"/>
      <c r="B173" s="35"/>
      <c r="C173" s="36"/>
      <c r="D173" s="208" t="s">
        <v>172</v>
      </c>
      <c r="E173" s="36"/>
      <c r="F173" s="209" t="s">
        <v>255</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172</v>
      </c>
      <c r="AU173" s="13" t="s">
        <v>78</v>
      </c>
    </row>
    <row r="174" s="2" customFormat="1" ht="21.75" customHeight="1">
      <c r="A174" s="34"/>
      <c r="B174" s="35"/>
      <c r="C174" s="195" t="s">
        <v>8</v>
      </c>
      <c r="D174" s="195" t="s">
        <v>164</v>
      </c>
      <c r="E174" s="196" t="s">
        <v>256</v>
      </c>
      <c r="F174" s="197" t="s">
        <v>257</v>
      </c>
      <c r="G174" s="198" t="s">
        <v>258</v>
      </c>
      <c r="H174" s="199">
        <v>927.27499999999998</v>
      </c>
      <c r="I174" s="200"/>
      <c r="J174" s="201">
        <f>ROUND(I174*H174,2)</f>
        <v>0</v>
      </c>
      <c r="K174" s="197" t="s">
        <v>168</v>
      </c>
      <c r="L174" s="40"/>
      <c r="M174" s="202" t="s">
        <v>1</v>
      </c>
      <c r="N174" s="203" t="s">
        <v>43</v>
      </c>
      <c r="O174" s="87"/>
      <c r="P174" s="204">
        <f>O174*H174</f>
        <v>0</v>
      </c>
      <c r="Q174" s="204">
        <v>0</v>
      </c>
      <c r="R174" s="204">
        <f>Q174*H174</f>
        <v>0</v>
      </c>
      <c r="S174" s="204">
        <v>0</v>
      </c>
      <c r="T174" s="205">
        <f>S174*H174</f>
        <v>0</v>
      </c>
      <c r="U174" s="34"/>
      <c r="V174" s="34"/>
      <c r="W174" s="34"/>
      <c r="X174" s="34"/>
      <c r="Y174" s="34"/>
      <c r="Z174" s="34"/>
      <c r="AA174" s="34"/>
      <c r="AB174" s="34"/>
      <c r="AC174" s="34"/>
      <c r="AD174" s="34"/>
      <c r="AE174" s="34"/>
      <c r="AR174" s="206" t="s">
        <v>259</v>
      </c>
      <c r="AT174" s="206" t="s">
        <v>164</v>
      </c>
      <c r="AU174" s="206" t="s">
        <v>78</v>
      </c>
      <c r="AY174" s="13" t="s">
        <v>170</v>
      </c>
      <c r="BE174" s="207">
        <f>IF(N174="základní",J174,0)</f>
        <v>0</v>
      </c>
      <c r="BF174" s="207">
        <f>IF(N174="snížená",J174,0)</f>
        <v>0</v>
      </c>
      <c r="BG174" s="207">
        <f>IF(N174="zákl. přenesená",J174,0)</f>
        <v>0</v>
      </c>
      <c r="BH174" s="207">
        <f>IF(N174="sníž. přenesená",J174,0)</f>
        <v>0</v>
      </c>
      <c r="BI174" s="207">
        <f>IF(N174="nulová",J174,0)</f>
        <v>0</v>
      </c>
      <c r="BJ174" s="13" t="s">
        <v>85</v>
      </c>
      <c r="BK174" s="207">
        <f>ROUND(I174*H174,2)</f>
        <v>0</v>
      </c>
      <c r="BL174" s="13" t="s">
        <v>259</v>
      </c>
      <c r="BM174" s="206" t="s">
        <v>260</v>
      </c>
    </row>
    <row r="175" s="10" customFormat="1">
      <c r="A175" s="10"/>
      <c r="B175" s="213"/>
      <c r="C175" s="214"/>
      <c r="D175" s="208" t="s">
        <v>187</v>
      </c>
      <c r="E175" s="215" t="s">
        <v>1</v>
      </c>
      <c r="F175" s="216" t="s">
        <v>261</v>
      </c>
      <c r="G175" s="214"/>
      <c r="H175" s="217">
        <v>927.27499999999998</v>
      </c>
      <c r="I175" s="218"/>
      <c r="J175" s="214"/>
      <c r="K175" s="214"/>
      <c r="L175" s="219"/>
      <c r="M175" s="220"/>
      <c r="N175" s="221"/>
      <c r="O175" s="221"/>
      <c r="P175" s="221"/>
      <c r="Q175" s="221"/>
      <c r="R175" s="221"/>
      <c r="S175" s="221"/>
      <c r="T175" s="222"/>
      <c r="U175" s="10"/>
      <c r="V175" s="10"/>
      <c r="W175" s="10"/>
      <c r="X175" s="10"/>
      <c r="Y175" s="10"/>
      <c r="Z175" s="10"/>
      <c r="AA175" s="10"/>
      <c r="AB175" s="10"/>
      <c r="AC175" s="10"/>
      <c r="AD175" s="10"/>
      <c r="AE175" s="10"/>
      <c r="AT175" s="223" t="s">
        <v>187</v>
      </c>
      <c r="AU175" s="223" t="s">
        <v>78</v>
      </c>
      <c r="AV175" s="10" t="s">
        <v>87</v>
      </c>
      <c r="AW175" s="10" t="s">
        <v>34</v>
      </c>
      <c r="AX175" s="10" t="s">
        <v>78</v>
      </c>
      <c r="AY175" s="223" t="s">
        <v>170</v>
      </c>
    </row>
    <row r="176" s="11" customFormat="1">
      <c r="A176" s="11"/>
      <c r="B176" s="224"/>
      <c r="C176" s="225"/>
      <c r="D176" s="208" t="s">
        <v>187</v>
      </c>
      <c r="E176" s="226" t="s">
        <v>1</v>
      </c>
      <c r="F176" s="227" t="s">
        <v>230</v>
      </c>
      <c r="G176" s="225"/>
      <c r="H176" s="228">
        <v>927.27499999999998</v>
      </c>
      <c r="I176" s="229"/>
      <c r="J176" s="225"/>
      <c r="K176" s="225"/>
      <c r="L176" s="230"/>
      <c r="M176" s="231"/>
      <c r="N176" s="232"/>
      <c r="O176" s="232"/>
      <c r="P176" s="232"/>
      <c r="Q176" s="232"/>
      <c r="R176" s="232"/>
      <c r="S176" s="232"/>
      <c r="T176" s="233"/>
      <c r="U176" s="11"/>
      <c r="V176" s="11"/>
      <c r="W176" s="11"/>
      <c r="X176" s="11"/>
      <c r="Y176" s="11"/>
      <c r="Z176" s="11"/>
      <c r="AA176" s="11"/>
      <c r="AB176" s="11"/>
      <c r="AC176" s="11"/>
      <c r="AD176" s="11"/>
      <c r="AE176" s="11"/>
      <c r="AT176" s="234" t="s">
        <v>187</v>
      </c>
      <c r="AU176" s="234" t="s">
        <v>78</v>
      </c>
      <c r="AV176" s="11" t="s">
        <v>169</v>
      </c>
      <c r="AW176" s="11" t="s">
        <v>34</v>
      </c>
      <c r="AX176" s="11" t="s">
        <v>85</v>
      </c>
      <c r="AY176" s="234" t="s">
        <v>170</v>
      </c>
    </row>
    <row r="177" s="2" customFormat="1" ht="16.5" customHeight="1">
      <c r="A177" s="34"/>
      <c r="B177" s="35"/>
      <c r="C177" s="195" t="s">
        <v>262</v>
      </c>
      <c r="D177" s="195" t="s">
        <v>164</v>
      </c>
      <c r="E177" s="196" t="s">
        <v>263</v>
      </c>
      <c r="F177" s="197" t="s">
        <v>264</v>
      </c>
      <c r="G177" s="198" t="s">
        <v>258</v>
      </c>
      <c r="H177" s="199">
        <v>0.14999999999999999</v>
      </c>
      <c r="I177" s="200"/>
      <c r="J177" s="201">
        <f>ROUND(I177*H177,2)</f>
        <v>0</v>
      </c>
      <c r="K177" s="197" t="s">
        <v>168</v>
      </c>
      <c r="L177" s="40"/>
      <c r="M177" s="202" t="s">
        <v>1</v>
      </c>
      <c r="N177" s="203" t="s">
        <v>43</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259</v>
      </c>
      <c r="AT177" s="206" t="s">
        <v>164</v>
      </c>
      <c r="AU177" s="206" t="s">
        <v>78</v>
      </c>
      <c r="AY177" s="13" t="s">
        <v>170</v>
      </c>
      <c r="BE177" s="207">
        <f>IF(N177="základní",J177,0)</f>
        <v>0</v>
      </c>
      <c r="BF177" s="207">
        <f>IF(N177="snížená",J177,0)</f>
        <v>0</v>
      </c>
      <c r="BG177" s="207">
        <f>IF(N177="zákl. přenesená",J177,0)</f>
        <v>0</v>
      </c>
      <c r="BH177" s="207">
        <f>IF(N177="sníž. přenesená",J177,0)</f>
        <v>0</v>
      </c>
      <c r="BI177" s="207">
        <f>IF(N177="nulová",J177,0)</f>
        <v>0</v>
      </c>
      <c r="BJ177" s="13" t="s">
        <v>85</v>
      </c>
      <c r="BK177" s="207">
        <f>ROUND(I177*H177,2)</f>
        <v>0</v>
      </c>
      <c r="BL177" s="13" t="s">
        <v>259</v>
      </c>
      <c r="BM177" s="206" t="s">
        <v>265</v>
      </c>
    </row>
    <row r="178" s="2" customFormat="1" ht="16.5" customHeight="1">
      <c r="A178" s="34"/>
      <c r="B178" s="35"/>
      <c r="C178" s="195" t="s">
        <v>266</v>
      </c>
      <c r="D178" s="195" t="s">
        <v>164</v>
      </c>
      <c r="E178" s="196" t="s">
        <v>267</v>
      </c>
      <c r="F178" s="197" t="s">
        <v>268</v>
      </c>
      <c r="G178" s="198" t="s">
        <v>214</v>
      </c>
      <c r="H178" s="199">
        <v>46.399999999999999</v>
      </c>
      <c r="I178" s="200"/>
      <c r="J178" s="201">
        <f>ROUND(I178*H178,2)</f>
        <v>0</v>
      </c>
      <c r="K178" s="197" t="s">
        <v>168</v>
      </c>
      <c r="L178" s="40"/>
      <c r="M178" s="202" t="s">
        <v>1</v>
      </c>
      <c r="N178" s="203" t="s">
        <v>43</v>
      </c>
      <c r="O178" s="87"/>
      <c r="P178" s="204">
        <f>O178*H178</f>
        <v>0</v>
      </c>
      <c r="Q178" s="204">
        <v>0</v>
      </c>
      <c r="R178" s="204">
        <f>Q178*H178</f>
        <v>0</v>
      </c>
      <c r="S178" s="204">
        <v>0</v>
      </c>
      <c r="T178" s="205">
        <f>S178*H178</f>
        <v>0</v>
      </c>
      <c r="U178" s="34"/>
      <c r="V178" s="34"/>
      <c r="W178" s="34"/>
      <c r="X178" s="34"/>
      <c r="Y178" s="34"/>
      <c r="Z178" s="34"/>
      <c r="AA178" s="34"/>
      <c r="AB178" s="34"/>
      <c r="AC178" s="34"/>
      <c r="AD178" s="34"/>
      <c r="AE178" s="34"/>
      <c r="AR178" s="206" t="s">
        <v>169</v>
      </c>
      <c r="AT178" s="206" t="s">
        <v>164</v>
      </c>
      <c r="AU178" s="206" t="s">
        <v>78</v>
      </c>
      <c r="AY178" s="13" t="s">
        <v>170</v>
      </c>
      <c r="BE178" s="207">
        <f>IF(N178="základní",J178,0)</f>
        <v>0</v>
      </c>
      <c r="BF178" s="207">
        <f>IF(N178="snížená",J178,0)</f>
        <v>0</v>
      </c>
      <c r="BG178" s="207">
        <f>IF(N178="zákl. přenesená",J178,0)</f>
        <v>0</v>
      </c>
      <c r="BH178" s="207">
        <f>IF(N178="sníž. přenesená",J178,0)</f>
        <v>0</v>
      </c>
      <c r="BI178" s="207">
        <f>IF(N178="nulová",J178,0)</f>
        <v>0</v>
      </c>
      <c r="BJ178" s="13" t="s">
        <v>85</v>
      </c>
      <c r="BK178" s="207">
        <f>ROUND(I178*H178,2)</f>
        <v>0</v>
      </c>
      <c r="BL178" s="13" t="s">
        <v>169</v>
      </c>
      <c r="BM178" s="206" t="s">
        <v>269</v>
      </c>
    </row>
    <row r="179" s="2" customFormat="1">
      <c r="A179" s="34"/>
      <c r="B179" s="35"/>
      <c r="C179" s="36"/>
      <c r="D179" s="208" t="s">
        <v>181</v>
      </c>
      <c r="E179" s="36"/>
      <c r="F179" s="209" t="s">
        <v>270</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181</v>
      </c>
      <c r="AU179" s="13" t="s">
        <v>78</v>
      </c>
    </row>
    <row r="180" s="2" customFormat="1">
      <c r="A180" s="34"/>
      <c r="B180" s="35"/>
      <c r="C180" s="36"/>
      <c r="D180" s="208" t="s">
        <v>172</v>
      </c>
      <c r="E180" s="36"/>
      <c r="F180" s="209" t="s">
        <v>271</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172</v>
      </c>
      <c r="AU180" s="13" t="s">
        <v>78</v>
      </c>
    </row>
    <row r="181" s="10" customFormat="1">
      <c r="A181" s="10"/>
      <c r="B181" s="213"/>
      <c r="C181" s="214"/>
      <c r="D181" s="208" t="s">
        <v>187</v>
      </c>
      <c r="E181" s="215" t="s">
        <v>1</v>
      </c>
      <c r="F181" s="216" t="s">
        <v>272</v>
      </c>
      <c r="G181" s="214"/>
      <c r="H181" s="217">
        <v>46.399999999999999</v>
      </c>
      <c r="I181" s="218"/>
      <c r="J181" s="214"/>
      <c r="K181" s="214"/>
      <c r="L181" s="219"/>
      <c r="M181" s="220"/>
      <c r="N181" s="221"/>
      <c r="O181" s="221"/>
      <c r="P181" s="221"/>
      <c r="Q181" s="221"/>
      <c r="R181" s="221"/>
      <c r="S181" s="221"/>
      <c r="T181" s="222"/>
      <c r="U181" s="10"/>
      <c r="V181" s="10"/>
      <c r="W181" s="10"/>
      <c r="X181" s="10"/>
      <c r="Y181" s="10"/>
      <c r="Z181" s="10"/>
      <c r="AA181" s="10"/>
      <c r="AB181" s="10"/>
      <c r="AC181" s="10"/>
      <c r="AD181" s="10"/>
      <c r="AE181" s="10"/>
      <c r="AT181" s="223" t="s">
        <v>187</v>
      </c>
      <c r="AU181" s="223" t="s">
        <v>78</v>
      </c>
      <c r="AV181" s="10" t="s">
        <v>87</v>
      </c>
      <c r="AW181" s="10" t="s">
        <v>34</v>
      </c>
      <c r="AX181" s="10" t="s">
        <v>85</v>
      </c>
      <c r="AY181" s="223" t="s">
        <v>170</v>
      </c>
    </row>
    <row r="182" s="2" customFormat="1" ht="24.15" customHeight="1">
      <c r="A182" s="34"/>
      <c r="B182" s="35"/>
      <c r="C182" s="195" t="s">
        <v>273</v>
      </c>
      <c r="D182" s="195" t="s">
        <v>164</v>
      </c>
      <c r="E182" s="196" t="s">
        <v>274</v>
      </c>
      <c r="F182" s="197" t="s">
        <v>275</v>
      </c>
      <c r="G182" s="198" t="s">
        <v>214</v>
      </c>
      <c r="H182" s="199">
        <v>101.2</v>
      </c>
      <c r="I182" s="200"/>
      <c r="J182" s="201">
        <f>ROUND(I182*H182,2)</f>
        <v>0</v>
      </c>
      <c r="K182" s="197" t="s">
        <v>168</v>
      </c>
      <c r="L182" s="40"/>
      <c r="M182" s="202" t="s">
        <v>1</v>
      </c>
      <c r="N182" s="203" t="s">
        <v>43</v>
      </c>
      <c r="O182" s="87"/>
      <c r="P182" s="204">
        <f>O182*H182</f>
        <v>0</v>
      </c>
      <c r="Q182" s="204">
        <v>0</v>
      </c>
      <c r="R182" s="204">
        <f>Q182*H182</f>
        <v>0</v>
      </c>
      <c r="S182" s="204">
        <v>0</v>
      </c>
      <c r="T182" s="205">
        <f>S182*H182</f>
        <v>0</v>
      </c>
      <c r="U182" s="34"/>
      <c r="V182" s="34"/>
      <c r="W182" s="34"/>
      <c r="X182" s="34"/>
      <c r="Y182" s="34"/>
      <c r="Z182" s="34"/>
      <c r="AA182" s="34"/>
      <c r="AB182" s="34"/>
      <c r="AC182" s="34"/>
      <c r="AD182" s="34"/>
      <c r="AE182" s="34"/>
      <c r="AR182" s="206" t="s">
        <v>169</v>
      </c>
      <c r="AT182" s="206" t="s">
        <v>164</v>
      </c>
      <c r="AU182" s="206" t="s">
        <v>78</v>
      </c>
      <c r="AY182" s="13" t="s">
        <v>170</v>
      </c>
      <c r="BE182" s="207">
        <f>IF(N182="základní",J182,0)</f>
        <v>0</v>
      </c>
      <c r="BF182" s="207">
        <f>IF(N182="snížená",J182,0)</f>
        <v>0</v>
      </c>
      <c r="BG182" s="207">
        <f>IF(N182="zákl. přenesená",J182,0)</f>
        <v>0</v>
      </c>
      <c r="BH182" s="207">
        <f>IF(N182="sníž. přenesená",J182,0)</f>
        <v>0</v>
      </c>
      <c r="BI182" s="207">
        <f>IF(N182="nulová",J182,0)</f>
        <v>0</v>
      </c>
      <c r="BJ182" s="13" t="s">
        <v>85</v>
      </c>
      <c r="BK182" s="207">
        <f>ROUND(I182*H182,2)</f>
        <v>0</v>
      </c>
      <c r="BL182" s="13" t="s">
        <v>169</v>
      </c>
      <c r="BM182" s="206" t="s">
        <v>276</v>
      </c>
    </row>
    <row r="183" s="2" customFormat="1">
      <c r="A183" s="34"/>
      <c r="B183" s="35"/>
      <c r="C183" s="36"/>
      <c r="D183" s="208" t="s">
        <v>181</v>
      </c>
      <c r="E183" s="36"/>
      <c r="F183" s="209" t="s">
        <v>277</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181</v>
      </c>
      <c r="AU183" s="13" t="s">
        <v>78</v>
      </c>
    </row>
    <row r="184" s="2" customFormat="1">
      <c r="A184" s="34"/>
      <c r="B184" s="35"/>
      <c r="C184" s="36"/>
      <c r="D184" s="208" t="s">
        <v>172</v>
      </c>
      <c r="E184" s="36"/>
      <c r="F184" s="209" t="s">
        <v>278</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172</v>
      </c>
      <c r="AU184" s="13" t="s">
        <v>78</v>
      </c>
    </row>
    <row r="185" s="2" customFormat="1" ht="24.15" customHeight="1">
      <c r="A185" s="34"/>
      <c r="B185" s="35"/>
      <c r="C185" s="195" t="s">
        <v>279</v>
      </c>
      <c r="D185" s="195" t="s">
        <v>164</v>
      </c>
      <c r="E185" s="196" t="s">
        <v>280</v>
      </c>
      <c r="F185" s="197" t="s">
        <v>281</v>
      </c>
      <c r="G185" s="198" t="s">
        <v>167</v>
      </c>
      <c r="H185" s="199">
        <v>148</v>
      </c>
      <c r="I185" s="200"/>
      <c r="J185" s="201">
        <f>ROUND(I185*H185,2)</f>
        <v>0</v>
      </c>
      <c r="K185" s="197" t="s">
        <v>168</v>
      </c>
      <c r="L185" s="40"/>
      <c r="M185" s="202" t="s">
        <v>1</v>
      </c>
      <c r="N185" s="203" t="s">
        <v>43</v>
      </c>
      <c r="O185" s="87"/>
      <c r="P185" s="204">
        <f>O185*H185</f>
        <v>0</v>
      </c>
      <c r="Q185" s="204">
        <v>0</v>
      </c>
      <c r="R185" s="204">
        <f>Q185*H185</f>
        <v>0</v>
      </c>
      <c r="S185" s="204">
        <v>0</v>
      </c>
      <c r="T185" s="205">
        <f>S185*H185</f>
        <v>0</v>
      </c>
      <c r="U185" s="34"/>
      <c r="V185" s="34"/>
      <c r="W185" s="34"/>
      <c r="X185" s="34"/>
      <c r="Y185" s="34"/>
      <c r="Z185" s="34"/>
      <c r="AA185" s="34"/>
      <c r="AB185" s="34"/>
      <c r="AC185" s="34"/>
      <c r="AD185" s="34"/>
      <c r="AE185" s="34"/>
      <c r="AR185" s="206" t="s">
        <v>169</v>
      </c>
      <c r="AT185" s="206" t="s">
        <v>164</v>
      </c>
      <c r="AU185" s="206" t="s">
        <v>78</v>
      </c>
      <c r="AY185" s="13" t="s">
        <v>170</v>
      </c>
      <c r="BE185" s="207">
        <f>IF(N185="základní",J185,0)</f>
        <v>0</v>
      </c>
      <c r="BF185" s="207">
        <f>IF(N185="snížená",J185,0)</f>
        <v>0</v>
      </c>
      <c r="BG185" s="207">
        <f>IF(N185="zákl. přenesená",J185,0)</f>
        <v>0</v>
      </c>
      <c r="BH185" s="207">
        <f>IF(N185="sníž. přenesená",J185,0)</f>
        <v>0</v>
      </c>
      <c r="BI185" s="207">
        <f>IF(N185="nulová",J185,0)</f>
        <v>0</v>
      </c>
      <c r="BJ185" s="13" t="s">
        <v>85</v>
      </c>
      <c r="BK185" s="207">
        <f>ROUND(I185*H185,2)</f>
        <v>0</v>
      </c>
      <c r="BL185" s="13" t="s">
        <v>169</v>
      </c>
      <c r="BM185" s="206" t="s">
        <v>282</v>
      </c>
    </row>
    <row r="186" s="2" customFormat="1">
      <c r="A186" s="34"/>
      <c r="B186" s="35"/>
      <c r="C186" s="36"/>
      <c r="D186" s="208" t="s">
        <v>172</v>
      </c>
      <c r="E186" s="36"/>
      <c r="F186" s="209" t="s">
        <v>283</v>
      </c>
      <c r="G186" s="36"/>
      <c r="H186" s="36"/>
      <c r="I186" s="210"/>
      <c r="J186" s="36"/>
      <c r="K186" s="36"/>
      <c r="L186" s="40"/>
      <c r="M186" s="211"/>
      <c r="N186" s="212"/>
      <c r="O186" s="87"/>
      <c r="P186" s="87"/>
      <c r="Q186" s="87"/>
      <c r="R186" s="87"/>
      <c r="S186" s="87"/>
      <c r="T186" s="88"/>
      <c r="U186" s="34"/>
      <c r="V186" s="34"/>
      <c r="W186" s="34"/>
      <c r="X186" s="34"/>
      <c r="Y186" s="34"/>
      <c r="Z186" s="34"/>
      <c r="AA186" s="34"/>
      <c r="AB186" s="34"/>
      <c r="AC186" s="34"/>
      <c r="AD186" s="34"/>
      <c r="AE186" s="34"/>
      <c r="AT186" s="13" t="s">
        <v>172</v>
      </c>
      <c r="AU186" s="13" t="s">
        <v>78</v>
      </c>
    </row>
    <row r="187" s="2" customFormat="1" ht="16.5" customHeight="1">
      <c r="A187" s="34"/>
      <c r="B187" s="35"/>
      <c r="C187" s="195" t="s">
        <v>284</v>
      </c>
      <c r="D187" s="195" t="s">
        <v>164</v>
      </c>
      <c r="E187" s="196" t="s">
        <v>285</v>
      </c>
      <c r="F187" s="197" t="s">
        <v>286</v>
      </c>
      <c r="G187" s="198" t="s">
        <v>214</v>
      </c>
      <c r="H187" s="199">
        <v>101.8</v>
      </c>
      <c r="I187" s="200"/>
      <c r="J187" s="201">
        <f>ROUND(I187*H187,2)</f>
        <v>0</v>
      </c>
      <c r="K187" s="197" t="s">
        <v>168</v>
      </c>
      <c r="L187" s="40"/>
      <c r="M187" s="202" t="s">
        <v>1</v>
      </c>
      <c r="N187" s="203" t="s">
        <v>43</v>
      </c>
      <c r="O187" s="87"/>
      <c r="P187" s="204">
        <f>O187*H187</f>
        <v>0</v>
      </c>
      <c r="Q187" s="204">
        <v>0</v>
      </c>
      <c r="R187" s="204">
        <f>Q187*H187</f>
        <v>0</v>
      </c>
      <c r="S187" s="204">
        <v>0</v>
      </c>
      <c r="T187" s="205">
        <f>S187*H187</f>
        <v>0</v>
      </c>
      <c r="U187" s="34"/>
      <c r="V187" s="34"/>
      <c r="W187" s="34"/>
      <c r="X187" s="34"/>
      <c r="Y187" s="34"/>
      <c r="Z187" s="34"/>
      <c r="AA187" s="34"/>
      <c r="AB187" s="34"/>
      <c r="AC187" s="34"/>
      <c r="AD187" s="34"/>
      <c r="AE187" s="34"/>
      <c r="AR187" s="206" t="s">
        <v>169</v>
      </c>
      <c r="AT187" s="206" t="s">
        <v>164</v>
      </c>
      <c r="AU187" s="206" t="s">
        <v>78</v>
      </c>
      <c r="AY187" s="13" t="s">
        <v>170</v>
      </c>
      <c r="BE187" s="207">
        <f>IF(N187="základní",J187,0)</f>
        <v>0</v>
      </c>
      <c r="BF187" s="207">
        <f>IF(N187="snížená",J187,0)</f>
        <v>0</v>
      </c>
      <c r="BG187" s="207">
        <f>IF(N187="zákl. přenesená",J187,0)</f>
        <v>0</v>
      </c>
      <c r="BH187" s="207">
        <f>IF(N187="sníž. přenesená",J187,0)</f>
        <v>0</v>
      </c>
      <c r="BI187" s="207">
        <f>IF(N187="nulová",J187,0)</f>
        <v>0</v>
      </c>
      <c r="BJ187" s="13" t="s">
        <v>85</v>
      </c>
      <c r="BK187" s="207">
        <f>ROUND(I187*H187,2)</f>
        <v>0</v>
      </c>
      <c r="BL187" s="13" t="s">
        <v>169</v>
      </c>
      <c r="BM187" s="206" t="s">
        <v>287</v>
      </c>
    </row>
    <row r="188" s="2" customFormat="1">
      <c r="A188" s="34"/>
      <c r="B188" s="35"/>
      <c r="C188" s="36"/>
      <c r="D188" s="208" t="s">
        <v>172</v>
      </c>
      <c r="E188" s="36"/>
      <c r="F188" s="209" t="s">
        <v>288</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172</v>
      </c>
      <c r="AU188" s="13" t="s">
        <v>78</v>
      </c>
    </row>
    <row r="189" s="10" customFormat="1">
      <c r="A189" s="10"/>
      <c r="B189" s="213"/>
      <c r="C189" s="214"/>
      <c r="D189" s="208" t="s">
        <v>187</v>
      </c>
      <c r="E189" s="215" t="s">
        <v>1</v>
      </c>
      <c r="F189" s="216" t="s">
        <v>289</v>
      </c>
      <c r="G189" s="214"/>
      <c r="H189" s="217">
        <v>101.8</v>
      </c>
      <c r="I189" s="218"/>
      <c r="J189" s="214"/>
      <c r="K189" s="214"/>
      <c r="L189" s="219"/>
      <c r="M189" s="220"/>
      <c r="N189" s="221"/>
      <c r="O189" s="221"/>
      <c r="P189" s="221"/>
      <c r="Q189" s="221"/>
      <c r="R189" s="221"/>
      <c r="S189" s="221"/>
      <c r="T189" s="222"/>
      <c r="U189" s="10"/>
      <c r="V189" s="10"/>
      <c r="W189" s="10"/>
      <c r="X189" s="10"/>
      <c r="Y189" s="10"/>
      <c r="Z189" s="10"/>
      <c r="AA189" s="10"/>
      <c r="AB189" s="10"/>
      <c r="AC189" s="10"/>
      <c r="AD189" s="10"/>
      <c r="AE189" s="10"/>
      <c r="AT189" s="223" t="s">
        <v>187</v>
      </c>
      <c r="AU189" s="223" t="s">
        <v>78</v>
      </c>
      <c r="AV189" s="10" t="s">
        <v>87</v>
      </c>
      <c r="AW189" s="10" t="s">
        <v>34</v>
      </c>
      <c r="AX189" s="10" t="s">
        <v>85</v>
      </c>
      <c r="AY189" s="223" t="s">
        <v>170</v>
      </c>
    </row>
    <row r="190" s="2" customFormat="1" ht="24.15" customHeight="1">
      <c r="A190" s="34"/>
      <c r="B190" s="35"/>
      <c r="C190" s="195" t="s">
        <v>7</v>
      </c>
      <c r="D190" s="195" t="s">
        <v>164</v>
      </c>
      <c r="E190" s="196" t="s">
        <v>290</v>
      </c>
      <c r="F190" s="197" t="s">
        <v>291</v>
      </c>
      <c r="G190" s="198" t="s">
        <v>214</v>
      </c>
      <c r="H190" s="199">
        <v>7.8600000000000003</v>
      </c>
      <c r="I190" s="200"/>
      <c r="J190" s="201">
        <f>ROUND(I190*H190,2)</f>
        <v>0</v>
      </c>
      <c r="K190" s="197" t="s">
        <v>168</v>
      </c>
      <c r="L190" s="40"/>
      <c r="M190" s="202" t="s">
        <v>1</v>
      </c>
      <c r="N190" s="203" t="s">
        <v>43</v>
      </c>
      <c r="O190" s="87"/>
      <c r="P190" s="204">
        <f>O190*H190</f>
        <v>0</v>
      </c>
      <c r="Q190" s="204">
        <v>0</v>
      </c>
      <c r="R190" s="204">
        <f>Q190*H190</f>
        <v>0</v>
      </c>
      <c r="S190" s="204">
        <v>0</v>
      </c>
      <c r="T190" s="205">
        <f>S190*H190</f>
        <v>0</v>
      </c>
      <c r="U190" s="34"/>
      <c r="V190" s="34"/>
      <c r="W190" s="34"/>
      <c r="X190" s="34"/>
      <c r="Y190" s="34"/>
      <c r="Z190" s="34"/>
      <c r="AA190" s="34"/>
      <c r="AB190" s="34"/>
      <c r="AC190" s="34"/>
      <c r="AD190" s="34"/>
      <c r="AE190" s="34"/>
      <c r="AR190" s="206" t="s">
        <v>169</v>
      </c>
      <c r="AT190" s="206" t="s">
        <v>164</v>
      </c>
      <c r="AU190" s="206" t="s">
        <v>78</v>
      </c>
      <c r="AY190" s="13" t="s">
        <v>170</v>
      </c>
      <c r="BE190" s="207">
        <f>IF(N190="základní",J190,0)</f>
        <v>0</v>
      </c>
      <c r="BF190" s="207">
        <f>IF(N190="snížená",J190,0)</f>
        <v>0</v>
      </c>
      <c r="BG190" s="207">
        <f>IF(N190="zákl. přenesená",J190,0)</f>
        <v>0</v>
      </c>
      <c r="BH190" s="207">
        <f>IF(N190="sníž. přenesená",J190,0)</f>
        <v>0</v>
      </c>
      <c r="BI190" s="207">
        <f>IF(N190="nulová",J190,0)</f>
        <v>0</v>
      </c>
      <c r="BJ190" s="13" t="s">
        <v>85</v>
      </c>
      <c r="BK190" s="207">
        <f>ROUND(I190*H190,2)</f>
        <v>0</v>
      </c>
      <c r="BL190" s="13" t="s">
        <v>169</v>
      </c>
      <c r="BM190" s="206" t="s">
        <v>292</v>
      </c>
    </row>
    <row r="191" s="2" customFormat="1">
      <c r="A191" s="34"/>
      <c r="B191" s="35"/>
      <c r="C191" s="36"/>
      <c r="D191" s="208" t="s">
        <v>172</v>
      </c>
      <c r="E191" s="36"/>
      <c r="F191" s="209" t="s">
        <v>293</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172</v>
      </c>
      <c r="AU191" s="13" t="s">
        <v>78</v>
      </c>
    </row>
    <row r="192" s="2" customFormat="1" ht="16.5" customHeight="1">
      <c r="A192" s="34"/>
      <c r="B192" s="35"/>
      <c r="C192" s="195" t="s">
        <v>294</v>
      </c>
      <c r="D192" s="195" t="s">
        <v>164</v>
      </c>
      <c r="E192" s="196" t="s">
        <v>295</v>
      </c>
      <c r="F192" s="197" t="s">
        <v>296</v>
      </c>
      <c r="G192" s="198" t="s">
        <v>167</v>
      </c>
      <c r="H192" s="199">
        <v>35</v>
      </c>
      <c r="I192" s="200"/>
      <c r="J192" s="201">
        <f>ROUND(I192*H192,2)</f>
        <v>0</v>
      </c>
      <c r="K192" s="197" t="s">
        <v>168</v>
      </c>
      <c r="L192" s="40"/>
      <c r="M192" s="202" t="s">
        <v>1</v>
      </c>
      <c r="N192" s="203" t="s">
        <v>43</v>
      </c>
      <c r="O192" s="87"/>
      <c r="P192" s="204">
        <f>O192*H192</f>
        <v>0</v>
      </c>
      <c r="Q192" s="204">
        <v>0</v>
      </c>
      <c r="R192" s="204">
        <f>Q192*H192</f>
        <v>0</v>
      </c>
      <c r="S192" s="204">
        <v>0</v>
      </c>
      <c r="T192" s="205">
        <f>S192*H192</f>
        <v>0</v>
      </c>
      <c r="U192" s="34"/>
      <c r="V192" s="34"/>
      <c r="W192" s="34"/>
      <c r="X192" s="34"/>
      <c r="Y192" s="34"/>
      <c r="Z192" s="34"/>
      <c r="AA192" s="34"/>
      <c r="AB192" s="34"/>
      <c r="AC192" s="34"/>
      <c r="AD192" s="34"/>
      <c r="AE192" s="34"/>
      <c r="AR192" s="206" t="s">
        <v>169</v>
      </c>
      <c r="AT192" s="206" t="s">
        <v>164</v>
      </c>
      <c r="AU192" s="206" t="s">
        <v>78</v>
      </c>
      <c r="AY192" s="13" t="s">
        <v>170</v>
      </c>
      <c r="BE192" s="207">
        <f>IF(N192="základní",J192,0)</f>
        <v>0</v>
      </c>
      <c r="BF192" s="207">
        <f>IF(N192="snížená",J192,0)</f>
        <v>0</v>
      </c>
      <c r="BG192" s="207">
        <f>IF(N192="zákl. přenesená",J192,0)</f>
        <v>0</v>
      </c>
      <c r="BH192" s="207">
        <f>IF(N192="sníž. přenesená",J192,0)</f>
        <v>0</v>
      </c>
      <c r="BI192" s="207">
        <f>IF(N192="nulová",J192,0)</f>
        <v>0</v>
      </c>
      <c r="BJ192" s="13" t="s">
        <v>85</v>
      </c>
      <c r="BK192" s="207">
        <f>ROUND(I192*H192,2)</f>
        <v>0</v>
      </c>
      <c r="BL192" s="13" t="s">
        <v>169</v>
      </c>
      <c r="BM192" s="206" t="s">
        <v>297</v>
      </c>
    </row>
    <row r="193" s="2" customFormat="1">
      <c r="A193" s="34"/>
      <c r="B193" s="35"/>
      <c r="C193" s="36"/>
      <c r="D193" s="208" t="s">
        <v>181</v>
      </c>
      <c r="E193" s="36"/>
      <c r="F193" s="209" t="s">
        <v>298</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181</v>
      </c>
      <c r="AU193" s="13" t="s">
        <v>78</v>
      </c>
    </row>
    <row r="194" s="2" customFormat="1" ht="21.75" customHeight="1">
      <c r="A194" s="34"/>
      <c r="B194" s="35"/>
      <c r="C194" s="195" t="s">
        <v>299</v>
      </c>
      <c r="D194" s="195" t="s">
        <v>164</v>
      </c>
      <c r="E194" s="196" t="s">
        <v>300</v>
      </c>
      <c r="F194" s="197" t="s">
        <v>301</v>
      </c>
      <c r="G194" s="198" t="s">
        <v>167</v>
      </c>
      <c r="H194" s="199">
        <v>70</v>
      </c>
      <c r="I194" s="200"/>
      <c r="J194" s="201">
        <f>ROUND(I194*H194,2)</f>
        <v>0</v>
      </c>
      <c r="K194" s="197" t="s">
        <v>168</v>
      </c>
      <c r="L194" s="40"/>
      <c r="M194" s="202" t="s">
        <v>1</v>
      </c>
      <c r="N194" s="203" t="s">
        <v>43</v>
      </c>
      <c r="O194" s="87"/>
      <c r="P194" s="204">
        <f>O194*H194</f>
        <v>0</v>
      </c>
      <c r="Q194" s="204">
        <v>0</v>
      </c>
      <c r="R194" s="204">
        <f>Q194*H194</f>
        <v>0</v>
      </c>
      <c r="S194" s="204">
        <v>0</v>
      </c>
      <c r="T194" s="205">
        <f>S194*H194</f>
        <v>0</v>
      </c>
      <c r="U194" s="34"/>
      <c r="V194" s="34"/>
      <c r="W194" s="34"/>
      <c r="X194" s="34"/>
      <c r="Y194" s="34"/>
      <c r="Z194" s="34"/>
      <c r="AA194" s="34"/>
      <c r="AB194" s="34"/>
      <c r="AC194" s="34"/>
      <c r="AD194" s="34"/>
      <c r="AE194" s="34"/>
      <c r="AR194" s="206" t="s">
        <v>169</v>
      </c>
      <c r="AT194" s="206" t="s">
        <v>164</v>
      </c>
      <c r="AU194" s="206" t="s">
        <v>78</v>
      </c>
      <c r="AY194" s="13" t="s">
        <v>170</v>
      </c>
      <c r="BE194" s="207">
        <f>IF(N194="základní",J194,0)</f>
        <v>0</v>
      </c>
      <c r="BF194" s="207">
        <f>IF(N194="snížená",J194,0)</f>
        <v>0</v>
      </c>
      <c r="BG194" s="207">
        <f>IF(N194="zákl. přenesená",J194,0)</f>
        <v>0</v>
      </c>
      <c r="BH194" s="207">
        <f>IF(N194="sníž. přenesená",J194,0)</f>
        <v>0</v>
      </c>
      <c r="BI194" s="207">
        <f>IF(N194="nulová",J194,0)</f>
        <v>0</v>
      </c>
      <c r="BJ194" s="13" t="s">
        <v>85</v>
      </c>
      <c r="BK194" s="207">
        <f>ROUND(I194*H194,2)</f>
        <v>0</v>
      </c>
      <c r="BL194" s="13" t="s">
        <v>169</v>
      </c>
      <c r="BM194" s="206" t="s">
        <v>302</v>
      </c>
    </row>
    <row r="195" s="2" customFormat="1">
      <c r="A195" s="34"/>
      <c r="B195" s="35"/>
      <c r="C195" s="36"/>
      <c r="D195" s="208" t="s">
        <v>181</v>
      </c>
      <c r="E195" s="36"/>
      <c r="F195" s="209" t="s">
        <v>298</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181</v>
      </c>
      <c r="AU195" s="13" t="s">
        <v>78</v>
      </c>
    </row>
    <row r="196" s="2" customFormat="1" ht="21.75" customHeight="1">
      <c r="A196" s="34"/>
      <c r="B196" s="35"/>
      <c r="C196" s="195" t="s">
        <v>303</v>
      </c>
      <c r="D196" s="195" t="s">
        <v>164</v>
      </c>
      <c r="E196" s="196" t="s">
        <v>304</v>
      </c>
      <c r="F196" s="197" t="s">
        <v>305</v>
      </c>
      <c r="G196" s="198" t="s">
        <v>167</v>
      </c>
      <c r="H196" s="199">
        <v>15</v>
      </c>
      <c r="I196" s="200"/>
      <c r="J196" s="201">
        <f>ROUND(I196*H196,2)</f>
        <v>0</v>
      </c>
      <c r="K196" s="197" t="s">
        <v>168</v>
      </c>
      <c r="L196" s="40"/>
      <c r="M196" s="202" t="s">
        <v>1</v>
      </c>
      <c r="N196" s="203" t="s">
        <v>43</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259</v>
      </c>
      <c r="AT196" s="206" t="s">
        <v>164</v>
      </c>
      <c r="AU196" s="206" t="s">
        <v>78</v>
      </c>
      <c r="AY196" s="13" t="s">
        <v>170</v>
      </c>
      <c r="BE196" s="207">
        <f>IF(N196="základní",J196,0)</f>
        <v>0</v>
      </c>
      <c r="BF196" s="207">
        <f>IF(N196="snížená",J196,0)</f>
        <v>0</v>
      </c>
      <c r="BG196" s="207">
        <f>IF(N196="zákl. přenesená",J196,0)</f>
        <v>0</v>
      </c>
      <c r="BH196" s="207">
        <f>IF(N196="sníž. přenesená",J196,0)</f>
        <v>0</v>
      </c>
      <c r="BI196" s="207">
        <f>IF(N196="nulová",J196,0)</f>
        <v>0</v>
      </c>
      <c r="BJ196" s="13" t="s">
        <v>85</v>
      </c>
      <c r="BK196" s="207">
        <f>ROUND(I196*H196,2)</f>
        <v>0</v>
      </c>
      <c r="BL196" s="13" t="s">
        <v>259</v>
      </c>
      <c r="BM196" s="206" t="s">
        <v>306</v>
      </c>
    </row>
    <row r="197" s="10" customFormat="1">
      <c r="A197" s="10"/>
      <c r="B197" s="213"/>
      <c r="C197" s="214"/>
      <c r="D197" s="208" t="s">
        <v>187</v>
      </c>
      <c r="E197" s="215" t="s">
        <v>1</v>
      </c>
      <c r="F197" s="216" t="s">
        <v>307</v>
      </c>
      <c r="G197" s="214"/>
      <c r="H197" s="217">
        <v>15</v>
      </c>
      <c r="I197" s="218"/>
      <c r="J197" s="214"/>
      <c r="K197" s="214"/>
      <c r="L197" s="219"/>
      <c r="M197" s="220"/>
      <c r="N197" s="221"/>
      <c r="O197" s="221"/>
      <c r="P197" s="221"/>
      <c r="Q197" s="221"/>
      <c r="R197" s="221"/>
      <c r="S197" s="221"/>
      <c r="T197" s="222"/>
      <c r="U197" s="10"/>
      <c r="V197" s="10"/>
      <c r="W197" s="10"/>
      <c r="X197" s="10"/>
      <c r="Y197" s="10"/>
      <c r="Z197" s="10"/>
      <c r="AA197" s="10"/>
      <c r="AB197" s="10"/>
      <c r="AC197" s="10"/>
      <c r="AD197" s="10"/>
      <c r="AE197" s="10"/>
      <c r="AT197" s="223" t="s">
        <v>187</v>
      </c>
      <c r="AU197" s="223" t="s">
        <v>78</v>
      </c>
      <c r="AV197" s="10" t="s">
        <v>87</v>
      </c>
      <c r="AW197" s="10" t="s">
        <v>34</v>
      </c>
      <c r="AX197" s="10" t="s">
        <v>85</v>
      </c>
      <c r="AY197" s="223" t="s">
        <v>170</v>
      </c>
    </row>
    <row r="198" s="2" customFormat="1" ht="21.75" customHeight="1">
      <c r="A198" s="34"/>
      <c r="B198" s="35"/>
      <c r="C198" s="195" t="s">
        <v>308</v>
      </c>
      <c r="D198" s="195" t="s">
        <v>164</v>
      </c>
      <c r="E198" s="196" t="s">
        <v>309</v>
      </c>
      <c r="F198" s="197" t="s">
        <v>310</v>
      </c>
      <c r="G198" s="198" t="s">
        <v>167</v>
      </c>
      <c r="H198" s="199">
        <v>14</v>
      </c>
      <c r="I198" s="200"/>
      <c r="J198" s="201">
        <f>ROUND(I198*H198,2)</f>
        <v>0</v>
      </c>
      <c r="K198" s="197" t="s">
        <v>168</v>
      </c>
      <c r="L198" s="40"/>
      <c r="M198" s="202" t="s">
        <v>1</v>
      </c>
      <c r="N198" s="203" t="s">
        <v>43</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169</v>
      </c>
      <c r="AT198" s="206" t="s">
        <v>164</v>
      </c>
      <c r="AU198" s="206" t="s">
        <v>78</v>
      </c>
      <c r="AY198" s="13" t="s">
        <v>170</v>
      </c>
      <c r="BE198" s="207">
        <f>IF(N198="základní",J198,0)</f>
        <v>0</v>
      </c>
      <c r="BF198" s="207">
        <f>IF(N198="snížená",J198,0)</f>
        <v>0</v>
      </c>
      <c r="BG198" s="207">
        <f>IF(N198="zákl. přenesená",J198,0)</f>
        <v>0</v>
      </c>
      <c r="BH198" s="207">
        <f>IF(N198="sníž. přenesená",J198,0)</f>
        <v>0</v>
      </c>
      <c r="BI198" s="207">
        <f>IF(N198="nulová",J198,0)</f>
        <v>0</v>
      </c>
      <c r="BJ198" s="13" t="s">
        <v>85</v>
      </c>
      <c r="BK198" s="207">
        <f>ROUND(I198*H198,2)</f>
        <v>0</v>
      </c>
      <c r="BL198" s="13" t="s">
        <v>169</v>
      </c>
      <c r="BM198" s="206" t="s">
        <v>311</v>
      </c>
    </row>
    <row r="199" s="2" customFormat="1">
      <c r="A199" s="34"/>
      <c r="B199" s="35"/>
      <c r="C199" s="36"/>
      <c r="D199" s="208" t="s">
        <v>181</v>
      </c>
      <c r="E199" s="36"/>
      <c r="F199" s="209" t="s">
        <v>312</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181</v>
      </c>
      <c r="AU199" s="13" t="s">
        <v>78</v>
      </c>
    </row>
    <row r="200" s="2" customFormat="1">
      <c r="A200" s="34"/>
      <c r="B200" s="35"/>
      <c r="C200" s="36"/>
      <c r="D200" s="208" t="s">
        <v>172</v>
      </c>
      <c r="E200" s="36"/>
      <c r="F200" s="209" t="s">
        <v>313</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172</v>
      </c>
      <c r="AU200" s="13" t="s">
        <v>78</v>
      </c>
    </row>
    <row r="201" s="10" customFormat="1">
      <c r="A201" s="10"/>
      <c r="B201" s="213"/>
      <c r="C201" s="214"/>
      <c r="D201" s="208" t="s">
        <v>187</v>
      </c>
      <c r="E201" s="215" t="s">
        <v>1</v>
      </c>
      <c r="F201" s="216" t="s">
        <v>314</v>
      </c>
      <c r="G201" s="214"/>
      <c r="H201" s="217">
        <v>14</v>
      </c>
      <c r="I201" s="218"/>
      <c r="J201" s="214"/>
      <c r="K201" s="214"/>
      <c r="L201" s="219"/>
      <c r="M201" s="220"/>
      <c r="N201" s="221"/>
      <c r="O201" s="221"/>
      <c r="P201" s="221"/>
      <c r="Q201" s="221"/>
      <c r="R201" s="221"/>
      <c r="S201" s="221"/>
      <c r="T201" s="222"/>
      <c r="U201" s="10"/>
      <c r="V201" s="10"/>
      <c r="W201" s="10"/>
      <c r="X201" s="10"/>
      <c r="Y201" s="10"/>
      <c r="Z201" s="10"/>
      <c r="AA201" s="10"/>
      <c r="AB201" s="10"/>
      <c r="AC201" s="10"/>
      <c r="AD201" s="10"/>
      <c r="AE201" s="10"/>
      <c r="AT201" s="223" t="s">
        <v>187</v>
      </c>
      <c r="AU201" s="223" t="s">
        <v>78</v>
      </c>
      <c r="AV201" s="10" t="s">
        <v>87</v>
      </c>
      <c r="AW201" s="10" t="s">
        <v>34</v>
      </c>
      <c r="AX201" s="10" t="s">
        <v>85</v>
      </c>
      <c r="AY201" s="223" t="s">
        <v>170</v>
      </c>
    </row>
    <row r="202" s="2" customFormat="1" ht="33" customHeight="1">
      <c r="A202" s="34"/>
      <c r="B202" s="35"/>
      <c r="C202" s="195" t="s">
        <v>315</v>
      </c>
      <c r="D202" s="195" t="s">
        <v>164</v>
      </c>
      <c r="E202" s="196" t="s">
        <v>316</v>
      </c>
      <c r="F202" s="197" t="s">
        <v>317</v>
      </c>
      <c r="G202" s="198" t="s">
        <v>167</v>
      </c>
      <c r="H202" s="199">
        <v>1</v>
      </c>
      <c r="I202" s="200"/>
      <c r="J202" s="201">
        <f>ROUND(I202*H202,2)</f>
        <v>0</v>
      </c>
      <c r="K202" s="197" t="s">
        <v>318</v>
      </c>
      <c r="L202" s="40"/>
      <c r="M202" s="202" t="s">
        <v>1</v>
      </c>
      <c r="N202" s="203" t="s">
        <v>43</v>
      </c>
      <c r="O202" s="87"/>
      <c r="P202" s="204">
        <f>O202*H202</f>
        <v>0</v>
      </c>
      <c r="Q202" s="204">
        <v>0</v>
      </c>
      <c r="R202" s="204">
        <f>Q202*H202</f>
        <v>0</v>
      </c>
      <c r="S202" s="204">
        <v>0</v>
      </c>
      <c r="T202" s="205">
        <f>S202*H202</f>
        <v>0</v>
      </c>
      <c r="U202" s="34"/>
      <c r="V202" s="34"/>
      <c r="W202" s="34"/>
      <c r="X202" s="34"/>
      <c r="Y202" s="34"/>
      <c r="Z202" s="34"/>
      <c r="AA202" s="34"/>
      <c r="AB202" s="34"/>
      <c r="AC202" s="34"/>
      <c r="AD202" s="34"/>
      <c r="AE202" s="34"/>
      <c r="AR202" s="206" t="s">
        <v>169</v>
      </c>
      <c r="AT202" s="206" t="s">
        <v>164</v>
      </c>
      <c r="AU202" s="206" t="s">
        <v>78</v>
      </c>
      <c r="AY202" s="13" t="s">
        <v>170</v>
      </c>
      <c r="BE202" s="207">
        <f>IF(N202="základní",J202,0)</f>
        <v>0</v>
      </c>
      <c r="BF202" s="207">
        <f>IF(N202="snížená",J202,0)</f>
        <v>0</v>
      </c>
      <c r="BG202" s="207">
        <f>IF(N202="zákl. přenesená",J202,0)</f>
        <v>0</v>
      </c>
      <c r="BH202" s="207">
        <f>IF(N202="sníž. přenesená",J202,0)</f>
        <v>0</v>
      </c>
      <c r="BI202" s="207">
        <f>IF(N202="nulová",J202,0)</f>
        <v>0</v>
      </c>
      <c r="BJ202" s="13" t="s">
        <v>85</v>
      </c>
      <c r="BK202" s="207">
        <f>ROUND(I202*H202,2)</f>
        <v>0</v>
      </c>
      <c r="BL202" s="13" t="s">
        <v>169</v>
      </c>
      <c r="BM202" s="206" t="s">
        <v>319</v>
      </c>
    </row>
    <row r="203" s="2" customFormat="1">
      <c r="A203" s="34"/>
      <c r="B203" s="35"/>
      <c r="C203" s="36"/>
      <c r="D203" s="208" t="s">
        <v>181</v>
      </c>
      <c r="E203" s="36"/>
      <c r="F203" s="209" t="s">
        <v>320</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181</v>
      </c>
      <c r="AU203" s="13" t="s">
        <v>78</v>
      </c>
    </row>
    <row r="204" s="2" customFormat="1">
      <c r="A204" s="34"/>
      <c r="B204" s="35"/>
      <c r="C204" s="36"/>
      <c r="D204" s="208" t="s">
        <v>172</v>
      </c>
      <c r="E204" s="36"/>
      <c r="F204" s="209" t="s">
        <v>321</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172</v>
      </c>
      <c r="AU204" s="13" t="s">
        <v>78</v>
      </c>
    </row>
    <row r="205" s="2" customFormat="1" ht="24.15" customHeight="1">
      <c r="A205" s="34"/>
      <c r="B205" s="35"/>
      <c r="C205" s="195" t="s">
        <v>322</v>
      </c>
      <c r="D205" s="195" t="s">
        <v>164</v>
      </c>
      <c r="E205" s="196" t="s">
        <v>323</v>
      </c>
      <c r="F205" s="197" t="s">
        <v>324</v>
      </c>
      <c r="G205" s="198" t="s">
        <v>325</v>
      </c>
      <c r="H205" s="199">
        <v>71</v>
      </c>
      <c r="I205" s="200"/>
      <c r="J205" s="201">
        <f>ROUND(I205*H205,2)</f>
        <v>0</v>
      </c>
      <c r="K205" s="197" t="s">
        <v>168</v>
      </c>
      <c r="L205" s="40"/>
      <c r="M205" s="202" t="s">
        <v>1</v>
      </c>
      <c r="N205" s="203" t="s">
        <v>43</v>
      </c>
      <c r="O205" s="87"/>
      <c r="P205" s="204">
        <f>O205*H205</f>
        <v>0</v>
      </c>
      <c r="Q205" s="204">
        <v>0</v>
      </c>
      <c r="R205" s="204">
        <f>Q205*H205</f>
        <v>0</v>
      </c>
      <c r="S205" s="204">
        <v>0</v>
      </c>
      <c r="T205" s="205">
        <f>S205*H205</f>
        <v>0</v>
      </c>
      <c r="U205" s="34"/>
      <c r="V205" s="34"/>
      <c r="W205" s="34"/>
      <c r="X205" s="34"/>
      <c r="Y205" s="34"/>
      <c r="Z205" s="34"/>
      <c r="AA205" s="34"/>
      <c r="AB205" s="34"/>
      <c r="AC205" s="34"/>
      <c r="AD205" s="34"/>
      <c r="AE205" s="34"/>
      <c r="AR205" s="206" t="s">
        <v>169</v>
      </c>
      <c r="AT205" s="206" t="s">
        <v>164</v>
      </c>
      <c r="AU205" s="206" t="s">
        <v>78</v>
      </c>
      <c r="AY205" s="13" t="s">
        <v>170</v>
      </c>
      <c r="BE205" s="207">
        <f>IF(N205="základní",J205,0)</f>
        <v>0</v>
      </c>
      <c r="BF205" s="207">
        <f>IF(N205="snížená",J205,0)</f>
        <v>0</v>
      </c>
      <c r="BG205" s="207">
        <f>IF(N205="zákl. přenesená",J205,0)</f>
        <v>0</v>
      </c>
      <c r="BH205" s="207">
        <f>IF(N205="sníž. přenesená",J205,0)</f>
        <v>0</v>
      </c>
      <c r="BI205" s="207">
        <f>IF(N205="nulová",J205,0)</f>
        <v>0</v>
      </c>
      <c r="BJ205" s="13" t="s">
        <v>85</v>
      </c>
      <c r="BK205" s="207">
        <f>ROUND(I205*H205,2)</f>
        <v>0</v>
      </c>
      <c r="BL205" s="13" t="s">
        <v>169</v>
      </c>
      <c r="BM205" s="206" t="s">
        <v>326</v>
      </c>
    </row>
    <row r="206" s="2" customFormat="1">
      <c r="A206" s="34"/>
      <c r="B206" s="35"/>
      <c r="C206" s="36"/>
      <c r="D206" s="208" t="s">
        <v>172</v>
      </c>
      <c r="E206" s="36"/>
      <c r="F206" s="209" t="s">
        <v>327</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172</v>
      </c>
      <c r="AU206" s="13" t="s">
        <v>78</v>
      </c>
    </row>
    <row r="207" s="10" customFormat="1">
      <c r="A207" s="10"/>
      <c r="B207" s="213"/>
      <c r="C207" s="214"/>
      <c r="D207" s="208" t="s">
        <v>187</v>
      </c>
      <c r="E207" s="215" t="s">
        <v>1</v>
      </c>
      <c r="F207" s="216" t="s">
        <v>328</v>
      </c>
      <c r="G207" s="214"/>
      <c r="H207" s="217">
        <v>71</v>
      </c>
      <c r="I207" s="218"/>
      <c r="J207" s="214"/>
      <c r="K207" s="214"/>
      <c r="L207" s="219"/>
      <c r="M207" s="220"/>
      <c r="N207" s="221"/>
      <c r="O207" s="221"/>
      <c r="P207" s="221"/>
      <c r="Q207" s="221"/>
      <c r="R207" s="221"/>
      <c r="S207" s="221"/>
      <c r="T207" s="222"/>
      <c r="U207" s="10"/>
      <c r="V207" s="10"/>
      <c r="W207" s="10"/>
      <c r="X207" s="10"/>
      <c r="Y207" s="10"/>
      <c r="Z207" s="10"/>
      <c r="AA207" s="10"/>
      <c r="AB207" s="10"/>
      <c r="AC207" s="10"/>
      <c r="AD207" s="10"/>
      <c r="AE207" s="10"/>
      <c r="AT207" s="223" t="s">
        <v>187</v>
      </c>
      <c r="AU207" s="223" t="s">
        <v>78</v>
      </c>
      <c r="AV207" s="10" t="s">
        <v>87</v>
      </c>
      <c r="AW207" s="10" t="s">
        <v>34</v>
      </c>
      <c r="AX207" s="10" t="s">
        <v>85</v>
      </c>
      <c r="AY207" s="223" t="s">
        <v>170</v>
      </c>
    </row>
    <row r="208" s="2" customFormat="1" ht="24.15" customHeight="1">
      <c r="A208" s="34"/>
      <c r="B208" s="35"/>
      <c r="C208" s="195" t="s">
        <v>329</v>
      </c>
      <c r="D208" s="195" t="s">
        <v>164</v>
      </c>
      <c r="E208" s="196" t="s">
        <v>330</v>
      </c>
      <c r="F208" s="197" t="s">
        <v>331</v>
      </c>
      <c r="G208" s="198" t="s">
        <v>167</v>
      </c>
      <c r="H208" s="199">
        <v>364</v>
      </c>
      <c r="I208" s="200"/>
      <c r="J208" s="201">
        <f>ROUND(I208*H208,2)</f>
        <v>0</v>
      </c>
      <c r="K208" s="197" t="s">
        <v>168</v>
      </c>
      <c r="L208" s="40"/>
      <c r="M208" s="202" t="s">
        <v>1</v>
      </c>
      <c r="N208" s="203" t="s">
        <v>43</v>
      </c>
      <c r="O208" s="87"/>
      <c r="P208" s="204">
        <f>O208*H208</f>
        <v>0</v>
      </c>
      <c r="Q208" s="204">
        <v>0</v>
      </c>
      <c r="R208" s="204">
        <f>Q208*H208</f>
        <v>0</v>
      </c>
      <c r="S208" s="204">
        <v>0</v>
      </c>
      <c r="T208" s="205">
        <f>S208*H208</f>
        <v>0</v>
      </c>
      <c r="U208" s="34"/>
      <c r="V208" s="34"/>
      <c r="W208" s="34"/>
      <c r="X208" s="34"/>
      <c r="Y208" s="34"/>
      <c r="Z208" s="34"/>
      <c r="AA208" s="34"/>
      <c r="AB208" s="34"/>
      <c r="AC208" s="34"/>
      <c r="AD208" s="34"/>
      <c r="AE208" s="34"/>
      <c r="AR208" s="206" t="s">
        <v>169</v>
      </c>
      <c r="AT208" s="206" t="s">
        <v>164</v>
      </c>
      <c r="AU208" s="206" t="s">
        <v>78</v>
      </c>
      <c r="AY208" s="13" t="s">
        <v>170</v>
      </c>
      <c r="BE208" s="207">
        <f>IF(N208="základní",J208,0)</f>
        <v>0</v>
      </c>
      <c r="BF208" s="207">
        <f>IF(N208="snížená",J208,0)</f>
        <v>0</v>
      </c>
      <c r="BG208" s="207">
        <f>IF(N208="zákl. přenesená",J208,0)</f>
        <v>0</v>
      </c>
      <c r="BH208" s="207">
        <f>IF(N208="sníž. přenesená",J208,0)</f>
        <v>0</v>
      </c>
      <c r="BI208" s="207">
        <f>IF(N208="nulová",J208,0)</f>
        <v>0</v>
      </c>
      <c r="BJ208" s="13" t="s">
        <v>85</v>
      </c>
      <c r="BK208" s="207">
        <f>ROUND(I208*H208,2)</f>
        <v>0</v>
      </c>
      <c r="BL208" s="13" t="s">
        <v>169</v>
      </c>
      <c r="BM208" s="206" t="s">
        <v>332</v>
      </c>
    </row>
    <row r="209" s="2" customFormat="1">
      <c r="A209" s="34"/>
      <c r="B209" s="35"/>
      <c r="C209" s="36"/>
      <c r="D209" s="208" t="s">
        <v>181</v>
      </c>
      <c r="E209" s="36"/>
      <c r="F209" s="209" t="s">
        <v>333</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181</v>
      </c>
      <c r="AU209" s="13" t="s">
        <v>78</v>
      </c>
    </row>
    <row r="210" s="2" customFormat="1" ht="24.15" customHeight="1">
      <c r="A210" s="34"/>
      <c r="B210" s="35"/>
      <c r="C210" s="195" t="s">
        <v>334</v>
      </c>
      <c r="D210" s="195" t="s">
        <v>164</v>
      </c>
      <c r="E210" s="196" t="s">
        <v>335</v>
      </c>
      <c r="F210" s="197" t="s">
        <v>336</v>
      </c>
      <c r="G210" s="198" t="s">
        <v>167</v>
      </c>
      <c r="H210" s="199">
        <v>94</v>
      </c>
      <c r="I210" s="200"/>
      <c r="J210" s="201">
        <f>ROUND(I210*H210,2)</f>
        <v>0</v>
      </c>
      <c r="K210" s="197" t="s">
        <v>168</v>
      </c>
      <c r="L210" s="40"/>
      <c r="M210" s="202" t="s">
        <v>1</v>
      </c>
      <c r="N210" s="203" t="s">
        <v>43</v>
      </c>
      <c r="O210" s="87"/>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169</v>
      </c>
      <c r="AT210" s="206" t="s">
        <v>164</v>
      </c>
      <c r="AU210" s="206" t="s">
        <v>78</v>
      </c>
      <c r="AY210" s="13" t="s">
        <v>170</v>
      </c>
      <c r="BE210" s="207">
        <f>IF(N210="základní",J210,0)</f>
        <v>0</v>
      </c>
      <c r="BF210" s="207">
        <f>IF(N210="snížená",J210,0)</f>
        <v>0</v>
      </c>
      <c r="BG210" s="207">
        <f>IF(N210="zákl. přenesená",J210,0)</f>
        <v>0</v>
      </c>
      <c r="BH210" s="207">
        <f>IF(N210="sníž. přenesená",J210,0)</f>
        <v>0</v>
      </c>
      <c r="BI210" s="207">
        <f>IF(N210="nulová",J210,0)</f>
        <v>0</v>
      </c>
      <c r="BJ210" s="13" t="s">
        <v>85</v>
      </c>
      <c r="BK210" s="207">
        <f>ROUND(I210*H210,2)</f>
        <v>0</v>
      </c>
      <c r="BL210" s="13" t="s">
        <v>169</v>
      </c>
      <c r="BM210" s="206" t="s">
        <v>337</v>
      </c>
    </row>
    <row r="211" s="2" customFormat="1">
      <c r="A211" s="34"/>
      <c r="B211" s="35"/>
      <c r="C211" s="36"/>
      <c r="D211" s="208" t="s">
        <v>181</v>
      </c>
      <c r="E211" s="36"/>
      <c r="F211" s="209" t="s">
        <v>333</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181</v>
      </c>
      <c r="AU211" s="13" t="s">
        <v>78</v>
      </c>
    </row>
    <row r="212" s="2" customFormat="1" ht="37.8" customHeight="1">
      <c r="A212" s="34"/>
      <c r="B212" s="35"/>
      <c r="C212" s="195" t="s">
        <v>338</v>
      </c>
      <c r="D212" s="195" t="s">
        <v>164</v>
      </c>
      <c r="E212" s="196" t="s">
        <v>339</v>
      </c>
      <c r="F212" s="197" t="s">
        <v>340</v>
      </c>
      <c r="G212" s="198" t="s">
        <v>167</v>
      </c>
      <c r="H212" s="199">
        <v>298</v>
      </c>
      <c r="I212" s="200"/>
      <c r="J212" s="201">
        <f>ROUND(I212*H212,2)</f>
        <v>0</v>
      </c>
      <c r="K212" s="197" t="s">
        <v>168</v>
      </c>
      <c r="L212" s="40"/>
      <c r="M212" s="202" t="s">
        <v>1</v>
      </c>
      <c r="N212" s="203" t="s">
        <v>43</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169</v>
      </c>
      <c r="AT212" s="206" t="s">
        <v>164</v>
      </c>
      <c r="AU212" s="206" t="s">
        <v>78</v>
      </c>
      <c r="AY212" s="13" t="s">
        <v>170</v>
      </c>
      <c r="BE212" s="207">
        <f>IF(N212="základní",J212,0)</f>
        <v>0</v>
      </c>
      <c r="BF212" s="207">
        <f>IF(N212="snížená",J212,0)</f>
        <v>0</v>
      </c>
      <c r="BG212" s="207">
        <f>IF(N212="zákl. přenesená",J212,0)</f>
        <v>0</v>
      </c>
      <c r="BH212" s="207">
        <f>IF(N212="sníž. přenesená",J212,0)</f>
        <v>0</v>
      </c>
      <c r="BI212" s="207">
        <f>IF(N212="nulová",J212,0)</f>
        <v>0</v>
      </c>
      <c r="BJ212" s="13" t="s">
        <v>85</v>
      </c>
      <c r="BK212" s="207">
        <f>ROUND(I212*H212,2)</f>
        <v>0</v>
      </c>
      <c r="BL212" s="13" t="s">
        <v>169</v>
      </c>
      <c r="BM212" s="206" t="s">
        <v>341</v>
      </c>
    </row>
    <row r="213" s="2" customFormat="1">
      <c r="A213" s="34"/>
      <c r="B213" s="35"/>
      <c r="C213" s="36"/>
      <c r="D213" s="208" t="s">
        <v>172</v>
      </c>
      <c r="E213" s="36"/>
      <c r="F213" s="209" t="s">
        <v>342</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172</v>
      </c>
      <c r="AU213" s="13" t="s">
        <v>78</v>
      </c>
    </row>
    <row r="214" s="2" customFormat="1" ht="24.15" customHeight="1">
      <c r="A214" s="34"/>
      <c r="B214" s="35"/>
      <c r="C214" s="195" t="s">
        <v>343</v>
      </c>
      <c r="D214" s="195" t="s">
        <v>164</v>
      </c>
      <c r="E214" s="196" t="s">
        <v>344</v>
      </c>
      <c r="F214" s="197" t="s">
        <v>345</v>
      </c>
      <c r="G214" s="198" t="s">
        <v>214</v>
      </c>
      <c r="H214" s="199">
        <v>194</v>
      </c>
      <c r="I214" s="200"/>
      <c r="J214" s="201">
        <f>ROUND(I214*H214,2)</f>
        <v>0</v>
      </c>
      <c r="K214" s="197" t="s">
        <v>168</v>
      </c>
      <c r="L214" s="40"/>
      <c r="M214" s="202" t="s">
        <v>1</v>
      </c>
      <c r="N214" s="203" t="s">
        <v>43</v>
      </c>
      <c r="O214" s="87"/>
      <c r="P214" s="204">
        <f>O214*H214</f>
        <v>0</v>
      </c>
      <c r="Q214" s="204">
        <v>0</v>
      </c>
      <c r="R214" s="204">
        <f>Q214*H214</f>
        <v>0</v>
      </c>
      <c r="S214" s="204">
        <v>0</v>
      </c>
      <c r="T214" s="205">
        <f>S214*H214</f>
        <v>0</v>
      </c>
      <c r="U214" s="34"/>
      <c r="V214" s="34"/>
      <c r="W214" s="34"/>
      <c r="X214" s="34"/>
      <c r="Y214" s="34"/>
      <c r="Z214" s="34"/>
      <c r="AA214" s="34"/>
      <c r="AB214" s="34"/>
      <c r="AC214" s="34"/>
      <c r="AD214" s="34"/>
      <c r="AE214" s="34"/>
      <c r="AR214" s="206" t="s">
        <v>169</v>
      </c>
      <c r="AT214" s="206" t="s">
        <v>164</v>
      </c>
      <c r="AU214" s="206" t="s">
        <v>78</v>
      </c>
      <c r="AY214" s="13" t="s">
        <v>170</v>
      </c>
      <c r="BE214" s="207">
        <f>IF(N214="základní",J214,0)</f>
        <v>0</v>
      </c>
      <c r="BF214" s="207">
        <f>IF(N214="snížená",J214,0)</f>
        <v>0</v>
      </c>
      <c r="BG214" s="207">
        <f>IF(N214="zákl. přenesená",J214,0)</f>
        <v>0</v>
      </c>
      <c r="BH214" s="207">
        <f>IF(N214="sníž. přenesená",J214,0)</f>
        <v>0</v>
      </c>
      <c r="BI214" s="207">
        <f>IF(N214="nulová",J214,0)</f>
        <v>0</v>
      </c>
      <c r="BJ214" s="13" t="s">
        <v>85</v>
      </c>
      <c r="BK214" s="207">
        <f>ROUND(I214*H214,2)</f>
        <v>0</v>
      </c>
      <c r="BL214" s="13" t="s">
        <v>169</v>
      </c>
      <c r="BM214" s="206" t="s">
        <v>346</v>
      </c>
    </row>
    <row r="215" s="2" customFormat="1">
      <c r="A215" s="34"/>
      <c r="B215" s="35"/>
      <c r="C215" s="36"/>
      <c r="D215" s="208" t="s">
        <v>172</v>
      </c>
      <c r="E215" s="36"/>
      <c r="F215" s="209" t="s">
        <v>347</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172</v>
      </c>
      <c r="AU215" s="13" t="s">
        <v>78</v>
      </c>
    </row>
    <row r="216" s="2" customFormat="1" ht="24.15" customHeight="1">
      <c r="A216" s="34"/>
      <c r="B216" s="35"/>
      <c r="C216" s="195" t="s">
        <v>348</v>
      </c>
      <c r="D216" s="195" t="s">
        <v>164</v>
      </c>
      <c r="E216" s="196" t="s">
        <v>349</v>
      </c>
      <c r="F216" s="197" t="s">
        <v>350</v>
      </c>
      <c r="G216" s="198" t="s">
        <v>351</v>
      </c>
      <c r="H216" s="199">
        <v>0.38500000000000001</v>
      </c>
      <c r="I216" s="200"/>
      <c r="J216" s="201">
        <f>ROUND(I216*H216,2)</f>
        <v>0</v>
      </c>
      <c r="K216" s="197" t="s">
        <v>168</v>
      </c>
      <c r="L216" s="40"/>
      <c r="M216" s="202" t="s">
        <v>1</v>
      </c>
      <c r="N216" s="203" t="s">
        <v>43</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169</v>
      </c>
      <c r="AT216" s="206" t="s">
        <v>164</v>
      </c>
      <c r="AU216" s="206" t="s">
        <v>78</v>
      </c>
      <c r="AY216" s="13" t="s">
        <v>170</v>
      </c>
      <c r="BE216" s="207">
        <f>IF(N216="základní",J216,0)</f>
        <v>0</v>
      </c>
      <c r="BF216" s="207">
        <f>IF(N216="snížená",J216,0)</f>
        <v>0</v>
      </c>
      <c r="BG216" s="207">
        <f>IF(N216="zákl. přenesená",J216,0)</f>
        <v>0</v>
      </c>
      <c r="BH216" s="207">
        <f>IF(N216="sníž. přenesená",J216,0)</f>
        <v>0</v>
      </c>
      <c r="BI216" s="207">
        <f>IF(N216="nulová",J216,0)</f>
        <v>0</v>
      </c>
      <c r="BJ216" s="13" t="s">
        <v>85</v>
      </c>
      <c r="BK216" s="207">
        <f>ROUND(I216*H216,2)</f>
        <v>0</v>
      </c>
      <c r="BL216" s="13" t="s">
        <v>169</v>
      </c>
      <c r="BM216" s="206" t="s">
        <v>352</v>
      </c>
    </row>
    <row r="217" s="2" customFormat="1">
      <c r="A217" s="34"/>
      <c r="B217" s="35"/>
      <c r="C217" s="36"/>
      <c r="D217" s="208" t="s">
        <v>172</v>
      </c>
      <c r="E217" s="36"/>
      <c r="F217" s="209" t="s">
        <v>353</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172</v>
      </c>
      <c r="AU217" s="13" t="s">
        <v>78</v>
      </c>
    </row>
    <row r="218" s="2" customFormat="1" ht="44.25" customHeight="1">
      <c r="A218" s="34"/>
      <c r="B218" s="35"/>
      <c r="C218" s="195" t="s">
        <v>354</v>
      </c>
      <c r="D218" s="195" t="s">
        <v>164</v>
      </c>
      <c r="E218" s="196" t="s">
        <v>355</v>
      </c>
      <c r="F218" s="197" t="s">
        <v>356</v>
      </c>
      <c r="G218" s="198" t="s">
        <v>214</v>
      </c>
      <c r="H218" s="199">
        <v>1008</v>
      </c>
      <c r="I218" s="200"/>
      <c r="J218" s="201">
        <f>ROUND(I218*H218,2)</f>
        <v>0</v>
      </c>
      <c r="K218" s="197" t="s">
        <v>168</v>
      </c>
      <c r="L218" s="40"/>
      <c r="M218" s="202" t="s">
        <v>1</v>
      </c>
      <c r="N218" s="203" t="s">
        <v>43</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169</v>
      </c>
      <c r="AT218" s="206" t="s">
        <v>164</v>
      </c>
      <c r="AU218" s="206" t="s">
        <v>78</v>
      </c>
      <c r="AY218" s="13" t="s">
        <v>170</v>
      </c>
      <c r="BE218" s="207">
        <f>IF(N218="základní",J218,0)</f>
        <v>0</v>
      </c>
      <c r="BF218" s="207">
        <f>IF(N218="snížená",J218,0)</f>
        <v>0</v>
      </c>
      <c r="BG218" s="207">
        <f>IF(N218="zákl. přenesená",J218,0)</f>
        <v>0</v>
      </c>
      <c r="BH218" s="207">
        <f>IF(N218="sníž. přenesená",J218,0)</f>
        <v>0</v>
      </c>
      <c r="BI218" s="207">
        <f>IF(N218="nulová",J218,0)</f>
        <v>0</v>
      </c>
      <c r="BJ218" s="13" t="s">
        <v>85</v>
      </c>
      <c r="BK218" s="207">
        <f>ROUND(I218*H218,2)</f>
        <v>0</v>
      </c>
      <c r="BL218" s="13" t="s">
        <v>169</v>
      </c>
      <c r="BM218" s="206" t="s">
        <v>357</v>
      </c>
    </row>
    <row r="219" s="2" customFormat="1">
      <c r="A219" s="34"/>
      <c r="B219" s="35"/>
      <c r="C219" s="36"/>
      <c r="D219" s="208" t="s">
        <v>172</v>
      </c>
      <c r="E219" s="36"/>
      <c r="F219" s="209" t="s">
        <v>358</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172</v>
      </c>
      <c r="AU219" s="13" t="s">
        <v>78</v>
      </c>
    </row>
    <row r="220" s="2" customFormat="1" ht="24.15" customHeight="1">
      <c r="A220" s="34"/>
      <c r="B220" s="35"/>
      <c r="C220" s="195" t="s">
        <v>359</v>
      </c>
      <c r="D220" s="195" t="s">
        <v>164</v>
      </c>
      <c r="E220" s="196" t="s">
        <v>360</v>
      </c>
      <c r="F220" s="197" t="s">
        <v>361</v>
      </c>
      <c r="G220" s="198" t="s">
        <v>214</v>
      </c>
      <c r="H220" s="199">
        <v>193.56</v>
      </c>
      <c r="I220" s="200"/>
      <c r="J220" s="201">
        <f>ROUND(I220*H220,2)</f>
        <v>0</v>
      </c>
      <c r="K220" s="197" t="s">
        <v>168</v>
      </c>
      <c r="L220" s="40"/>
      <c r="M220" s="202" t="s">
        <v>1</v>
      </c>
      <c r="N220" s="203" t="s">
        <v>43</v>
      </c>
      <c r="O220" s="87"/>
      <c r="P220" s="204">
        <f>O220*H220</f>
        <v>0</v>
      </c>
      <c r="Q220" s="204">
        <v>0</v>
      </c>
      <c r="R220" s="204">
        <f>Q220*H220</f>
        <v>0</v>
      </c>
      <c r="S220" s="204">
        <v>0</v>
      </c>
      <c r="T220" s="205">
        <f>S220*H220</f>
        <v>0</v>
      </c>
      <c r="U220" s="34"/>
      <c r="V220" s="34"/>
      <c r="W220" s="34"/>
      <c r="X220" s="34"/>
      <c r="Y220" s="34"/>
      <c r="Z220" s="34"/>
      <c r="AA220" s="34"/>
      <c r="AB220" s="34"/>
      <c r="AC220" s="34"/>
      <c r="AD220" s="34"/>
      <c r="AE220" s="34"/>
      <c r="AR220" s="206" t="s">
        <v>169</v>
      </c>
      <c r="AT220" s="206" t="s">
        <v>164</v>
      </c>
      <c r="AU220" s="206" t="s">
        <v>78</v>
      </c>
      <c r="AY220" s="13" t="s">
        <v>170</v>
      </c>
      <c r="BE220" s="207">
        <f>IF(N220="základní",J220,0)</f>
        <v>0</v>
      </c>
      <c r="BF220" s="207">
        <f>IF(N220="snížená",J220,0)</f>
        <v>0</v>
      </c>
      <c r="BG220" s="207">
        <f>IF(N220="zákl. přenesená",J220,0)</f>
        <v>0</v>
      </c>
      <c r="BH220" s="207">
        <f>IF(N220="sníž. přenesená",J220,0)</f>
        <v>0</v>
      </c>
      <c r="BI220" s="207">
        <f>IF(N220="nulová",J220,0)</f>
        <v>0</v>
      </c>
      <c r="BJ220" s="13" t="s">
        <v>85</v>
      </c>
      <c r="BK220" s="207">
        <f>ROUND(I220*H220,2)</f>
        <v>0</v>
      </c>
      <c r="BL220" s="13" t="s">
        <v>169</v>
      </c>
      <c r="BM220" s="206" t="s">
        <v>362</v>
      </c>
    </row>
    <row r="221" s="2" customFormat="1">
      <c r="A221" s="34"/>
      <c r="B221" s="35"/>
      <c r="C221" s="36"/>
      <c r="D221" s="208" t="s">
        <v>172</v>
      </c>
      <c r="E221" s="36"/>
      <c r="F221" s="209" t="s">
        <v>363</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172</v>
      </c>
      <c r="AU221" s="13" t="s">
        <v>78</v>
      </c>
    </row>
    <row r="222" s="2" customFormat="1" ht="24.15" customHeight="1">
      <c r="A222" s="34"/>
      <c r="B222" s="35"/>
      <c r="C222" s="195" t="s">
        <v>364</v>
      </c>
      <c r="D222" s="195" t="s">
        <v>164</v>
      </c>
      <c r="E222" s="196" t="s">
        <v>365</v>
      </c>
      <c r="F222" s="197" t="s">
        <v>366</v>
      </c>
      <c r="G222" s="198" t="s">
        <v>214</v>
      </c>
      <c r="H222" s="199">
        <v>193.56</v>
      </c>
      <c r="I222" s="200"/>
      <c r="J222" s="201">
        <f>ROUND(I222*H222,2)</f>
        <v>0</v>
      </c>
      <c r="K222" s="197" t="s">
        <v>168</v>
      </c>
      <c r="L222" s="40"/>
      <c r="M222" s="202" t="s">
        <v>1</v>
      </c>
      <c r="N222" s="203" t="s">
        <v>43</v>
      </c>
      <c r="O222" s="87"/>
      <c r="P222" s="204">
        <f>O222*H222</f>
        <v>0</v>
      </c>
      <c r="Q222" s="204">
        <v>0</v>
      </c>
      <c r="R222" s="204">
        <f>Q222*H222</f>
        <v>0</v>
      </c>
      <c r="S222" s="204">
        <v>0</v>
      </c>
      <c r="T222" s="205">
        <f>S222*H222</f>
        <v>0</v>
      </c>
      <c r="U222" s="34"/>
      <c r="V222" s="34"/>
      <c r="W222" s="34"/>
      <c r="X222" s="34"/>
      <c r="Y222" s="34"/>
      <c r="Z222" s="34"/>
      <c r="AA222" s="34"/>
      <c r="AB222" s="34"/>
      <c r="AC222" s="34"/>
      <c r="AD222" s="34"/>
      <c r="AE222" s="34"/>
      <c r="AR222" s="206" t="s">
        <v>169</v>
      </c>
      <c r="AT222" s="206" t="s">
        <v>164</v>
      </c>
      <c r="AU222" s="206" t="s">
        <v>78</v>
      </c>
      <c r="AY222" s="13" t="s">
        <v>170</v>
      </c>
      <c r="BE222" s="207">
        <f>IF(N222="základní",J222,0)</f>
        <v>0</v>
      </c>
      <c r="BF222" s="207">
        <f>IF(N222="snížená",J222,0)</f>
        <v>0</v>
      </c>
      <c r="BG222" s="207">
        <f>IF(N222="zákl. přenesená",J222,0)</f>
        <v>0</v>
      </c>
      <c r="BH222" s="207">
        <f>IF(N222="sníž. přenesená",J222,0)</f>
        <v>0</v>
      </c>
      <c r="BI222" s="207">
        <f>IF(N222="nulová",J222,0)</f>
        <v>0</v>
      </c>
      <c r="BJ222" s="13" t="s">
        <v>85</v>
      </c>
      <c r="BK222" s="207">
        <f>ROUND(I222*H222,2)</f>
        <v>0</v>
      </c>
      <c r="BL222" s="13" t="s">
        <v>169</v>
      </c>
      <c r="BM222" s="206" t="s">
        <v>367</v>
      </c>
    </row>
    <row r="223" s="2" customFormat="1">
      <c r="A223" s="34"/>
      <c r="B223" s="35"/>
      <c r="C223" s="36"/>
      <c r="D223" s="208" t="s">
        <v>172</v>
      </c>
      <c r="E223" s="36"/>
      <c r="F223" s="209" t="s">
        <v>363</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172</v>
      </c>
      <c r="AU223" s="13" t="s">
        <v>78</v>
      </c>
    </row>
    <row r="224" s="2" customFormat="1" ht="24.15" customHeight="1">
      <c r="A224" s="34"/>
      <c r="B224" s="35"/>
      <c r="C224" s="195" t="s">
        <v>368</v>
      </c>
      <c r="D224" s="195" t="s">
        <v>164</v>
      </c>
      <c r="E224" s="196" t="s">
        <v>369</v>
      </c>
      <c r="F224" s="197" t="s">
        <v>370</v>
      </c>
      <c r="G224" s="198" t="s">
        <v>325</v>
      </c>
      <c r="H224" s="199">
        <v>8</v>
      </c>
      <c r="I224" s="200"/>
      <c r="J224" s="201">
        <f>ROUND(I224*H224,2)</f>
        <v>0</v>
      </c>
      <c r="K224" s="197" t="s">
        <v>168</v>
      </c>
      <c r="L224" s="40"/>
      <c r="M224" s="202" t="s">
        <v>1</v>
      </c>
      <c r="N224" s="203" t="s">
        <v>43</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169</v>
      </c>
      <c r="AT224" s="206" t="s">
        <v>164</v>
      </c>
      <c r="AU224" s="206" t="s">
        <v>78</v>
      </c>
      <c r="AY224" s="13" t="s">
        <v>170</v>
      </c>
      <c r="BE224" s="207">
        <f>IF(N224="základní",J224,0)</f>
        <v>0</v>
      </c>
      <c r="BF224" s="207">
        <f>IF(N224="snížená",J224,0)</f>
        <v>0</v>
      </c>
      <c r="BG224" s="207">
        <f>IF(N224="zákl. přenesená",J224,0)</f>
        <v>0</v>
      </c>
      <c r="BH224" s="207">
        <f>IF(N224="sníž. přenesená",J224,0)</f>
        <v>0</v>
      </c>
      <c r="BI224" s="207">
        <f>IF(N224="nulová",J224,0)</f>
        <v>0</v>
      </c>
      <c r="BJ224" s="13" t="s">
        <v>85</v>
      </c>
      <c r="BK224" s="207">
        <f>ROUND(I224*H224,2)</f>
        <v>0</v>
      </c>
      <c r="BL224" s="13" t="s">
        <v>169</v>
      </c>
      <c r="BM224" s="206" t="s">
        <v>371</v>
      </c>
    </row>
    <row r="225" s="2" customFormat="1" ht="16.5" customHeight="1">
      <c r="A225" s="34"/>
      <c r="B225" s="35"/>
      <c r="C225" s="195" t="s">
        <v>372</v>
      </c>
      <c r="D225" s="195" t="s">
        <v>164</v>
      </c>
      <c r="E225" s="196" t="s">
        <v>373</v>
      </c>
      <c r="F225" s="197" t="s">
        <v>374</v>
      </c>
      <c r="G225" s="198" t="s">
        <v>167</v>
      </c>
      <c r="H225" s="199">
        <v>36</v>
      </c>
      <c r="I225" s="200"/>
      <c r="J225" s="201">
        <f>ROUND(I225*H225,2)</f>
        <v>0</v>
      </c>
      <c r="K225" s="197" t="s">
        <v>168</v>
      </c>
      <c r="L225" s="40"/>
      <c r="M225" s="202" t="s">
        <v>1</v>
      </c>
      <c r="N225" s="203" t="s">
        <v>43</v>
      </c>
      <c r="O225" s="87"/>
      <c r="P225" s="204">
        <f>O225*H225</f>
        <v>0</v>
      </c>
      <c r="Q225" s="204">
        <v>0</v>
      </c>
      <c r="R225" s="204">
        <f>Q225*H225</f>
        <v>0</v>
      </c>
      <c r="S225" s="204">
        <v>0</v>
      </c>
      <c r="T225" s="205">
        <f>S225*H225</f>
        <v>0</v>
      </c>
      <c r="U225" s="34"/>
      <c r="V225" s="34"/>
      <c r="W225" s="34"/>
      <c r="X225" s="34"/>
      <c r="Y225" s="34"/>
      <c r="Z225" s="34"/>
      <c r="AA225" s="34"/>
      <c r="AB225" s="34"/>
      <c r="AC225" s="34"/>
      <c r="AD225" s="34"/>
      <c r="AE225" s="34"/>
      <c r="AR225" s="206" t="s">
        <v>169</v>
      </c>
      <c r="AT225" s="206" t="s">
        <v>164</v>
      </c>
      <c r="AU225" s="206" t="s">
        <v>78</v>
      </c>
      <c r="AY225" s="13" t="s">
        <v>170</v>
      </c>
      <c r="BE225" s="207">
        <f>IF(N225="základní",J225,0)</f>
        <v>0</v>
      </c>
      <c r="BF225" s="207">
        <f>IF(N225="snížená",J225,0)</f>
        <v>0</v>
      </c>
      <c r="BG225" s="207">
        <f>IF(N225="zákl. přenesená",J225,0)</f>
        <v>0</v>
      </c>
      <c r="BH225" s="207">
        <f>IF(N225="sníž. přenesená",J225,0)</f>
        <v>0</v>
      </c>
      <c r="BI225" s="207">
        <f>IF(N225="nulová",J225,0)</f>
        <v>0</v>
      </c>
      <c r="BJ225" s="13" t="s">
        <v>85</v>
      </c>
      <c r="BK225" s="207">
        <f>ROUND(I225*H225,2)</f>
        <v>0</v>
      </c>
      <c r="BL225" s="13" t="s">
        <v>169</v>
      </c>
      <c r="BM225" s="206" t="s">
        <v>375</v>
      </c>
    </row>
    <row r="226" s="2" customFormat="1">
      <c r="A226" s="34"/>
      <c r="B226" s="35"/>
      <c r="C226" s="36"/>
      <c r="D226" s="208" t="s">
        <v>172</v>
      </c>
      <c r="E226" s="36"/>
      <c r="F226" s="209" t="s">
        <v>376</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172</v>
      </c>
      <c r="AU226" s="13" t="s">
        <v>78</v>
      </c>
    </row>
    <row r="227" s="2" customFormat="1" ht="16.5" customHeight="1">
      <c r="A227" s="34"/>
      <c r="B227" s="35"/>
      <c r="C227" s="195" t="s">
        <v>377</v>
      </c>
      <c r="D227" s="195" t="s">
        <v>164</v>
      </c>
      <c r="E227" s="196" t="s">
        <v>378</v>
      </c>
      <c r="F227" s="197" t="s">
        <v>379</v>
      </c>
      <c r="G227" s="198" t="s">
        <v>167</v>
      </c>
      <c r="H227" s="199">
        <v>36</v>
      </c>
      <c r="I227" s="200"/>
      <c r="J227" s="201">
        <f>ROUND(I227*H227,2)</f>
        <v>0</v>
      </c>
      <c r="K227" s="197" t="s">
        <v>168</v>
      </c>
      <c r="L227" s="40"/>
      <c r="M227" s="202" t="s">
        <v>1</v>
      </c>
      <c r="N227" s="203" t="s">
        <v>43</v>
      </c>
      <c r="O227" s="87"/>
      <c r="P227" s="204">
        <f>O227*H227</f>
        <v>0</v>
      </c>
      <c r="Q227" s="204">
        <v>0</v>
      </c>
      <c r="R227" s="204">
        <f>Q227*H227</f>
        <v>0</v>
      </c>
      <c r="S227" s="204">
        <v>0</v>
      </c>
      <c r="T227" s="205">
        <f>S227*H227</f>
        <v>0</v>
      </c>
      <c r="U227" s="34"/>
      <c r="V227" s="34"/>
      <c r="W227" s="34"/>
      <c r="X227" s="34"/>
      <c r="Y227" s="34"/>
      <c r="Z227" s="34"/>
      <c r="AA227" s="34"/>
      <c r="AB227" s="34"/>
      <c r="AC227" s="34"/>
      <c r="AD227" s="34"/>
      <c r="AE227" s="34"/>
      <c r="AR227" s="206" t="s">
        <v>169</v>
      </c>
      <c r="AT227" s="206" t="s">
        <v>164</v>
      </c>
      <c r="AU227" s="206" t="s">
        <v>78</v>
      </c>
      <c r="AY227" s="13" t="s">
        <v>170</v>
      </c>
      <c r="BE227" s="207">
        <f>IF(N227="základní",J227,0)</f>
        <v>0</v>
      </c>
      <c r="BF227" s="207">
        <f>IF(N227="snížená",J227,0)</f>
        <v>0</v>
      </c>
      <c r="BG227" s="207">
        <f>IF(N227="zákl. přenesená",J227,0)</f>
        <v>0</v>
      </c>
      <c r="BH227" s="207">
        <f>IF(N227="sníž. přenesená",J227,0)</f>
        <v>0</v>
      </c>
      <c r="BI227" s="207">
        <f>IF(N227="nulová",J227,0)</f>
        <v>0</v>
      </c>
      <c r="BJ227" s="13" t="s">
        <v>85</v>
      </c>
      <c r="BK227" s="207">
        <f>ROUND(I227*H227,2)</f>
        <v>0</v>
      </c>
      <c r="BL227" s="13" t="s">
        <v>169</v>
      </c>
      <c r="BM227" s="206" t="s">
        <v>380</v>
      </c>
    </row>
    <row r="228" s="2" customFormat="1">
      <c r="A228" s="34"/>
      <c r="B228" s="35"/>
      <c r="C228" s="36"/>
      <c r="D228" s="208" t="s">
        <v>172</v>
      </c>
      <c r="E228" s="36"/>
      <c r="F228" s="209" t="s">
        <v>376</v>
      </c>
      <c r="G228" s="36"/>
      <c r="H228" s="36"/>
      <c r="I228" s="210"/>
      <c r="J228" s="36"/>
      <c r="K228" s="36"/>
      <c r="L228" s="40"/>
      <c r="M228" s="211"/>
      <c r="N228" s="212"/>
      <c r="O228" s="87"/>
      <c r="P228" s="87"/>
      <c r="Q228" s="87"/>
      <c r="R228" s="87"/>
      <c r="S228" s="87"/>
      <c r="T228" s="88"/>
      <c r="U228" s="34"/>
      <c r="V228" s="34"/>
      <c r="W228" s="34"/>
      <c r="X228" s="34"/>
      <c r="Y228" s="34"/>
      <c r="Z228" s="34"/>
      <c r="AA228" s="34"/>
      <c r="AB228" s="34"/>
      <c r="AC228" s="34"/>
      <c r="AD228" s="34"/>
      <c r="AE228" s="34"/>
      <c r="AT228" s="13" t="s">
        <v>172</v>
      </c>
      <c r="AU228" s="13" t="s">
        <v>78</v>
      </c>
    </row>
    <row r="229" s="2" customFormat="1" ht="16.5" customHeight="1">
      <c r="A229" s="34"/>
      <c r="B229" s="35"/>
      <c r="C229" s="195" t="s">
        <v>381</v>
      </c>
      <c r="D229" s="195" t="s">
        <v>164</v>
      </c>
      <c r="E229" s="196" t="s">
        <v>382</v>
      </c>
      <c r="F229" s="197" t="s">
        <v>383</v>
      </c>
      <c r="G229" s="198" t="s">
        <v>384</v>
      </c>
      <c r="H229" s="199">
        <v>6</v>
      </c>
      <c r="I229" s="200"/>
      <c r="J229" s="201">
        <f>ROUND(I229*H229,2)</f>
        <v>0</v>
      </c>
      <c r="K229" s="197" t="s">
        <v>168</v>
      </c>
      <c r="L229" s="40"/>
      <c r="M229" s="202" t="s">
        <v>1</v>
      </c>
      <c r="N229" s="203" t="s">
        <v>43</v>
      </c>
      <c r="O229" s="87"/>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169</v>
      </c>
      <c r="AT229" s="206" t="s">
        <v>164</v>
      </c>
      <c r="AU229" s="206" t="s">
        <v>78</v>
      </c>
      <c r="AY229" s="13" t="s">
        <v>170</v>
      </c>
      <c r="BE229" s="207">
        <f>IF(N229="základní",J229,0)</f>
        <v>0</v>
      </c>
      <c r="BF229" s="207">
        <f>IF(N229="snížená",J229,0)</f>
        <v>0</v>
      </c>
      <c r="BG229" s="207">
        <f>IF(N229="zákl. přenesená",J229,0)</f>
        <v>0</v>
      </c>
      <c r="BH229" s="207">
        <f>IF(N229="sníž. přenesená",J229,0)</f>
        <v>0</v>
      </c>
      <c r="BI229" s="207">
        <f>IF(N229="nulová",J229,0)</f>
        <v>0</v>
      </c>
      <c r="BJ229" s="13" t="s">
        <v>85</v>
      </c>
      <c r="BK229" s="207">
        <f>ROUND(I229*H229,2)</f>
        <v>0</v>
      </c>
      <c r="BL229" s="13" t="s">
        <v>169</v>
      </c>
      <c r="BM229" s="206" t="s">
        <v>385</v>
      </c>
    </row>
    <row r="230" s="2" customFormat="1" ht="24.15" customHeight="1">
      <c r="A230" s="34"/>
      <c r="B230" s="35"/>
      <c r="C230" s="195" t="s">
        <v>386</v>
      </c>
      <c r="D230" s="195" t="s">
        <v>164</v>
      </c>
      <c r="E230" s="196" t="s">
        <v>387</v>
      </c>
      <c r="F230" s="197" t="s">
        <v>388</v>
      </c>
      <c r="G230" s="198" t="s">
        <v>389</v>
      </c>
      <c r="H230" s="199">
        <v>964</v>
      </c>
      <c r="I230" s="200"/>
      <c r="J230" s="201">
        <f>ROUND(I230*H230,2)</f>
        <v>0</v>
      </c>
      <c r="K230" s="197" t="s">
        <v>168</v>
      </c>
      <c r="L230" s="40"/>
      <c r="M230" s="202" t="s">
        <v>1</v>
      </c>
      <c r="N230" s="203" t="s">
        <v>43</v>
      </c>
      <c r="O230" s="87"/>
      <c r="P230" s="204">
        <f>O230*H230</f>
        <v>0</v>
      </c>
      <c r="Q230" s="204">
        <v>0</v>
      </c>
      <c r="R230" s="204">
        <f>Q230*H230</f>
        <v>0</v>
      </c>
      <c r="S230" s="204">
        <v>0</v>
      </c>
      <c r="T230" s="205">
        <f>S230*H230</f>
        <v>0</v>
      </c>
      <c r="U230" s="34"/>
      <c r="V230" s="34"/>
      <c r="W230" s="34"/>
      <c r="X230" s="34"/>
      <c r="Y230" s="34"/>
      <c r="Z230" s="34"/>
      <c r="AA230" s="34"/>
      <c r="AB230" s="34"/>
      <c r="AC230" s="34"/>
      <c r="AD230" s="34"/>
      <c r="AE230" s="34"/>
      <c r="AR230" s="206" t="s">
        <v>169</v>
      </c>
      <c r="AT230" s="206" t="s">
        <v>164</v>
      </c>
      <c r="AU230" s="206" t="s">
        <v>78</v>
      </c>
      <c r="AY230" s="13" t="s">
        <v>170</v>
      </c>
      <c r="BE230" s="207">
        <f>IF(N230="základní",J230,0)</f>
        <v>0</v>
      </c>
      <c r="BF230" s="207">
        <f>IF(N230="snížená",J230,0)</f>
        <v>0</v>
      </c>
      <c r="BG230" s="207">
        <f>IF(N230="zákl. přenesená",J230,0)</f>
        <v>0</v>
      </c>
      <c r="BH230" s="207">
        <f>IF(N230="sníž. přenesená",J230,0)</f>
        <v>0</v>
      </c>
      <c r="BI230" s="207">
        <f>IF(N230="nulová",J230,0)</f>
        <v>0</v>
      </c>
      <c r="BJ230" s="13" t="s">
        <v>85</v>
      </c>
      <c r="BK230" s="207">
        <f>ROUND(I230*H230,2)</f>
        <v>0</v>
      </c>
      <c r="BL230" s="13" t="s">
        <v>169</v>
      </c>
      <c r="BM230" s="206" t="s">
        <v>390</v>
      </c>
    </row>
    <row r="231" s="2" customFormat="1" ht="16.5" customHeight="1">
      <c r="A231" s="34"/>
      <c r="B231" s="35"/>
      <c r="C231" s="195" t="s">
        <v>391</v>
      </c>
      <c r="D231" s="195" t="s">
        <v>164</v>
      </c>
      <c r="E231" s="196" t="s">
        <v>392</v>
      </c>
      <c r="F231" s="197" t="s">
        <v>393</v>
      </c>
      <c r="G231" s="198" t="s">
        <v>222</v>
      </c>
      <c r="H231" s="199">
        <v>48.200000000000003</v>
      </c>
      <c r="I231" s="200"/>
      <c r="J231" s="201">
        <f>ROUND(I231*H231,2)</f>
        <v>0</v>
      </c>
      <c r="K231" s="197" t="s">
        <v>168</v>
      </c>
      <c r="L231" s="40"/>
      <c r="M231" s="202" t="s">
        <v>1</v>
      </c>
      <c r="N231" s="203" t="s">
        <v>43</v>
      </c>
      <c r="O231" s="87"/>
      <c r="P231" s="204">
        <f>O231*H231</f>
        <v>0</v>
      </c>
      <c r="Q231" s="204">
        <v>0</v>
      </c>
      <c r="R231" s="204">
        <f>Q231*H231</f>
        <v>0</v>
      </c>
      <c r="S231" s="204">
        <v>0</v>
      </c>
      <c r="T231" s="205">
        <f>S231*H231</f>
        <v>0</v>
      </c>
      <c r="U231" s="34"/>
      <c r="V231" s="34"/>
      <c r="W231" s="34"/>
      <c r="X231" s="34"/>
      <c r="Y231" s="34"/>
      <c r="Z231" s="34"/>
      <c r="AA231" s="34"/>
      <c r="AB231" s="34"/>
      <c r="AC231" s="34"/>
      <c r="AD231" s="34"/>
      <c r="AE231" s="34"/>
      <c r="AR231" s="206" t="s">
        <v>169</v>
      </c>
      <c r="AT231" s="206" t="s">
        <v>164</v>
      </c>
      <c r="AU231" s="206" t="s">
        <v>78</v>
      </c>
      <c r="AY231" s="13" t="s">
        <v>170</v>
      </c>
      <c r="BE231" s="207">
        <f>IF(N231="základní",J231,0)</f>
        <v>0</v>
      </c>
      <c r="BF231" s="207">
        <f>IF(N231="snížená",J231,0)</f>
        <v>0</v>
      </c>
      <c r="BG231" s="207">
        <f>IF(N231="zákl. přenesená",J231,0)</f>
        <v>0</v>
      </c>
      <c r="BH231" s="207">
        <f>IF(N231="sníž. přenesená",J231,0)</f>
        <v>0</v>
      </c>
      <c r="BI231" s="207">
        <f>IF(N231="nulová",J231,0)</f>
        <v>0</v>
      </c>
      <c r="BJ231" s="13" t="s">
        <v>85</v>
      </c>
      <c r="BK231" s="207">
        <f>ROUND(I231*H231,2)</f>
        <v>0</v>
      </c>
      <c r="BL231" s="13" t="s">
        <v>169</v>
      </c>
      <c r="BM231" s="206" t="s">
        <v>394</v>
      </c>
    </row>
    <row r="232" s="10" customFormat="1">
      <c r="A232" s="10"/>
      <c r="B232" s="213"/>
      <c r="C232" s="214"/>
      <c r="D232" s="208" t="s">
        <v>187</v>
      </c>
      <c r="E232" s="215" t="s">
        <v>1</v>
      </c>
      <c r="F232" s="216" t="s">
        <v>395</v>
      </c>
      <c r="G232" s="214"/>
      <c r="H232" s="217">
        <v>48.200000000000003</v>
      </c>
      <c r="I232" s="218"/>
      <c r="J232" s="214"/>
      <c r="K232" s="214"/>
      <c r="L232" s="219"/>
      <c r="M232" s="220"/>
      <c r="N232" s="221"/>
      <c r="O232" s="221"/>
      <c r="P232" s="221"/>
      <c r="Q232" s="221"/>
      <c r="R232" s="221"/>
      <c r="S232" s="221"/>
      <c r="T232" s="222"/>
      <c r="U232" s="10"/>
      <c r="V232" s="10"/>
      <c r="W232" s="10"/>
      <c r="X232" s="10"/>
      <c r="Y232" s="10"/>
      <c r="Z232" s="10"/>
      <c r="AA232" s="10"/>
      <c r="AB232" s="10"/>
      <c r="AC232" s="10"/>
      <c r="AD232" s="10"/>
      <c r="AE232" s="10"/>
      <c r="AT232" s="223" t="s">
        <v>187</v>
      </c>
      <c r="AU232" s="223" t="s">
        <v>78</v>
      </c>
      <c r="AV232" s="10" t="s">
        <v>87</v>
      </c>
      <c r="AW232" s="10" t="s">
        <v>34</v>
      </c>
      <c r="AX232" s="10" t="s">
        <v>85</v>
      </c>
      <c r="AY232" s="223" t="s">
        <v>170</v>
      </c>
    </row>
    <row r="233" s="2" customFormat="1" ht="24.15" customHeight="1">
      <c r="A233" s="34"/>
      <c r="B233" s="35"/>
      <c r="C233" s="235" t="s">
        <v>396</v>
      </c>
      <c r="D233" s="235" t="s">
        <v>397</v>
      </c>
      <c r="E233" s="236" t="s">
        <v>398</v>
      </c>
      <c r="F233" s="237" t="s">
        <v>399</v>
      </c>
      <c r="G233" s="238" t="s">
        <v>167</v>
      </c>
      <c r="H233" s="239">
        <v>467</v>
      </c>
      <c r="I233" s="240"/>
      <c r="J233" s="241">
        <f>ROUND(I233*H233,2)</f>
        <v>0</v>
      </c>
      <c r="K233" s="237" t="s">
        <v>168</v>
      </c>
      <c r="L233" s="242"/>
      <c r="M233" s="243" t="s">
        <v>1</v>
      </c>
      <c r="N233" s="244" t="s">
        <v>43</v>
      </c>
      <c r="O233" s="87"/>
      <c r="P233" s="204">
        <f>O233*H233</f>
        <v>0</v>
      </c>
      <c r="Q233" s="204">
        <v>0.32700000000000001</v>
      </c>
      <c r="R233" s="204">
        <f>Q233*H233</f>
        <v>152.709</v>
      </c>
      <c r="S233" s="204">
        <v>0</v>
      </c>
      <c r="T233" s="205">
        <f>S233*H233</f>
        <v>0</v>
      </c>
      <c r="U233" s="34"/>
      <c r="V233" s="34"/>
      <c r="W233" s="34"/>
      <c r="X233" s="34"/>
      <c r="Y233" s="34"/>
      <c r="Z233" s="34"/>
      <c r="AA233" s="34"/>
      <c r="AB233" s="34"/>
      <c r="AC233" s="34"/>
      <c r="AD233" s="34"/>
      <c r="AE233" s="34"/>
      <c r="AR233" s="206" t="s">
        <v>259</v>
      </c>
      <c r="AT233" s="206" t="s">
        <v>397</v>
      </c>
      <c r="AU233" s="206" t="s">
        <v>78</v>
      </c>
      <c r="AY233" s="13" t="s">
        <v>170</v>
      </c>
      <c r="BE233" s="207">
        <f>IF(N233="základní",J233,0)</f>
        <v>0</v>
      </c>
      <c r="BF233" s="207">
        <f>IF(N233="snížená",J233,0)</f>
        <v>0</v>
      </c>
      <c r="BG233" s="207">
        <f>IF(N233="zákl. přenesená",J233,0)</f>
        <v>0</v>
      </c>
      <c r="BH233" s="207">
        <f>IF(N233="sníž. přenesená",J233,0)</f>
        <v>0</v>
      </c>
      <c r="BI233" s="207">
        <f>IF(N233="nulová",J233,0)</f>
        <v>0</v>
      </c>
      <c r="BJ233" s="13" t="s">
        <v>85</v>
      </c>
      <c r="BK233" s="207">
        <f>ROUND(I233*H233,2)</f>
        <v>0</v>
      </c>
      <c r="BL233" s="13" t="s">
        <v>259</v>
      </c>
      <c r="BM233" s="206" t="s">
        <v>400</v>
      </c>
    </row>
    <row r="234" s="2" customFormat="1" ht="24.15" customHeight="1">
      <c r="A234" s="34"/>
      <c r="B234" s="35"/>
      <c r="C234" s="235" t="s">
        <v>401</v>
      </c>
      <c r="D234" s="235" t="s">
        <v>397</v>
      </c>
      <c r="E234" s="236" t="s">
        <v>402</v>
      </c>
      <c r="F234" s="237" t="s">
        <v>403</v>
      </c>
      <c r="G234" s="238" t="s">
        <v>167</v>
      </c>
      <c r="H234" s="239">
        <v>936</v>
      </c>
      <c r="I234" s="240"/>
      <c r="J234" s="241">
        <f>ROUND(I234*H234,2)</f>
        <v>0</v>
      </c>
      <c r="K234" s="237" t="s">
        <v>168</v>
      </c>
      <c r="L234" s="242"/>
      <c r="M234" s="243" t="s">
        <v>1</v>
      </c>
      <c r="N234" s="244" t="s">
        <v>43</v>
      </c>
      <c r="O234" s="87"/>
      <c r="P234" s="204">
        <f>O234*H234</f>
        <v>0</v>
      </c>
      <c r="Q234" s="204">
        <v>0.00014999999999999999</v>
      </c>
      <c r="R234" s="204">
        <f>Q234*H234</f>
        <v>0.1404</v>
      </c>
      <c r="S234" s="204">
        <v>0</v>
      </c>
      <c r="T234" s="205">
        <f>S234*H234</f>
        <v>0</v>
      </c>
      <c r="U234" s="34"/>
      <c r="V234" s="34"/>
      <c r="W234" s="34"/>
      <c r="X234" s="34"/>
      <c r="Y234" s="34"/>
      <c r="Z234" s="34"/>
      <c r="AA234" s="34"/>
      <c r="AB234" s="34"/>
      <c r="AC234" s="34"/>
      <c r="AD234" s="34"/>
      <c r="AE234" s="34"/>
      <c r="AR234" s="206" t="s">
        <v>259</v>
      </c>
      <c r="AT234" s="206" t="s">
        <v>397</v>
      </c>
      <c r="AU234" s="206" t="s">
        <v>78</v>
      </c>
      <c r="AY234" s="13" t="s">
        <v>170</v>
      </c>
      <c r="BE234" s="207">
        <f>IF(N234="základní",J234,0)</f>
        <v>0</v>
      </c>
      <c r="BF234" s="207">
        <f>IF(N234="snížená",J234,0)</f>
        <v>0</v>
      </c>
      <c r="BG234" s="207">
        <f>IF(N234="zákl. přenesená",J234,0)</f>
        <v>0</v>
      </c>
      <c r="BH234" s="207">
        <f>IF(N234="sníž. přenesená",J234,0)</f>
        <v>0</v>
      </c>
      <c r="BI234" s="207">
        <f>IF(N234="nulová",J234,0)</f>
        <v>0</v>
      </c>
      <c r="BJ234" s="13" t="s">
        <v>85</v>
      </c>
      <c r="BK234" s="207">
        <f>ROUND(I234*H234,2)</f>
        <v>0</v>
      </c>
      <c r="BL234" s="13" t="s">
        <v>259</v>
      </c>
      <c r="BM234" s="206" t="s">
        <v>404</v>
      </c>
    </row>
    <row r="235" s="2" customFormat="1" ht="16.5" customHeight="1">
      <c r="A235" s="34"/>
      <c r="B235" s="35"/>
      <c r="C235" s="235" t="s">
        <v>405</v>
      </c>
      <c r="D235" s="235" t="s">
        <v>397</v>
      </c>
      <c r="E235" s="236" t="s">
        <v>406</v>
      </c>
      <c r="F235" s="237" t="s">
        <v>407</v>
      </c>
      <c r="G235" s="238" t="s">
        <v>258</v>
      </c>
      <c r="H235" s="239">
        <v>86.760000000000005</v>
      </c>
      <c r="I235" s="240"/>
      <c r="J235" s="241">
        <f>ROUND(I235*H235,2)</f>
        <v>0</v>
      </c>
      <c r="K235" s="237" t="s">
        <v>168</v>
      </c>
      <c r="L235" s="242"/>
      <c r="M235" s="243" t="s">
        <v>1</v>
      </c>
      <c r="N235" s="244" t="s">
        <v>43</v>
      </c>
      <c r="O235" s="87"/>
      <c r="P235" s="204">
        <f>O235*H235</f>
        <v>0</v>
      </c>
      <c r="Q235" s="204">
        <v>1</v>
      </c>
      <c r="R235" s="204">
        <f>Q235*H235</f>
        <v>86.760000000000005</v>
      </c>
      <c r="S235" s="204">
        <v>0</v>
      </c>
      <c r="T235" s="205">
        <f>S235*H235</f>
        <v>0</v>
      </c>
      <c r="U235" s="34"/>
      <c r="V235" s="34"/>
      <c r="W235" s="34"/>
      <c r="X235" s="34"/>
      <c r="Y235" s="34"/>
      <c r="Z235" s="34"/>
      <c r="AA235" s="34"/>
      <c r="AB235" s="34"/>
      <c r="AC235" s="34"/>
      <c r="AD235" s="34"/>
      <c r="AE235" s="34"/>
      <c r="AR235" s="206" t="s">
        <v>259</v>
      </c>
      <c r="AT235" s="206" t="s">
        <v>397</v>
      </c>
      <c r="AU235" s="206" t="s">
        <v>78</v>
      </c>
      <c r="AY235" s="13" t="s">
        <v>170</v>
      </c>
      <c r="BE235" s="207">
        <f>IF(N235="základní",J235,0)</f>
        <v>0</v>
      </c>
      <c r="BF235" s="207">
        <f>IF(N235="snížená",J235,0)</f>
        <v>0</v>
      </c>
      <c r="BG235" s="207">
        <f>IF(N235="zákl. přenesená",J235,0)</f>
        <v>0</v>
      </c>
      <c r="BH235" s="207">
        <f>IF(N235="sníž. přenesená",J235,0)</f>
        <v>0</v>
      </c>
      <c r="BI235" s="207">
        <f>IF(N235="nulová",J235,0)</f>
        <v>0</v>
      </c>
      <c r="BJ235" s="13" t="s">
        <v>85</v>
      </c>
      <c r="BK235" s="207">
        <f>ROUND(I235*H235,2)</f>
        <v>0</v>
      </c>
      <c r="BL235" s="13" t="s">
        <v>259</v>
      </c>
      <c r="BM235" s="206" t="s">
        <v>408</v>
      </c>
    </row>
    <row r="236" s="10" customFormat="1">
      <c r="A236" s="10"/>
      <c r="B236" s="213"/>
      <c r="C236" s="214"/>
      <c r="D236" s="208" t="s">
        <v>187</v>
      </c>
      <c r="E236" s="215" t="s">
        <v>1</v>
      </c>
      <c r="F236" s="216" t="s">
        <v>409</v>
      </c>
      <c r="G236" s="214"/>
      <c r="H236" s="217">
        <v>86.760000000000005</v>
      </c>
      <c r="I236" s="218"/>
      <c r="J236" s="214"/>
      <c r="K236" s="214"/>
      <c r="L236" s="219"/>
      <c r="M236" s="220"/>
      <c r="N236" s="221"/>
      <c r="O236" s="221"/>
      <c r="P236" s="221"/>
      <c r="Q236" s="221"/>
      <c r="R236" s="221"/>
      <c r="S236" s="221"/>
      <c r="T236" s="222"/>
      <c r="U236" s="10"/>
      <c r="V236" s="10"/>
      <c r="W236" s="10"/>
      <c r="X236" s="10"/>
      <c r="Y236" s="10"/>
      <c r="Z236" s="10"/>
      <c r="AA236" s="10"/>
      <c r="AB236" s="10"/>
      <c r="AC236" s="10"/>
      <c r="AD236" s="10"/>
      <c r="AE236" s="10"/>
      <c r="AT236" s="223" t="s">
        <v>187</v>
      </c>
      <c r="AU236" s="223" t="s">
        <v>78</v>
      </c>
      <c r="AV236" s="10" t="s">
        <v>87</v>
      </c>
      <c r="AW236" s="10" t="s">
        <v>34</v>
      </c>
      <c r="AX236" s="10" t="s">
        <v>85</v>
      </c>
      <c r="AY236" s="223" t="s">
        <v>170</v>
      </c>
    </row>
    <row r="237" s="2" customFormat="1" ht="16.5" customHeight="1">
      <c r="A237" s="34"/>
      <c r="B237" s="35"/>
      <c r="C237" s="235" t="s">
        <v>410</v>
      </c>
      <c r="D237" s="235" t="s">
        <v>397</v>
      </c>
      <c r="E237" s="236" t="s">
        <v>411</v>
      </c>
      <c r="F237" s="237" t="s">
        <v>412</v>
      </c>
      <c r="G237" s="238" t="s">
        <v>258</v>
      </c>
      <c r="H237" s="239">
        <v>927.27499999999998</v>
      </c>
      <c r="I237" s="240"/>
      <c r="J237" s="241">
        <f>ROUND(I237*H237,2)</f>
        <v>0</v>
      </c>
      <c r="K237" s="237" t="s">
        <v>168</v>
      </c>
      <c r="L237" s="242"/>
      <c r="M237" s="243" t="s">
        <v>1</v>
      </c>
      <c r="N237" s="244" t="s">
        <v>43</v>
      </c>
      <c r="O237" s="87"/>
      <c r="P237" s="204">
        <f>O237*H237</f>
        <v>0</v>
      </c>
      <c r="Q237" s="204">
        <v>1</v>
      </c>
      <c r="R237" s="204">
        <f>Q237*H237</f>
        <v>927.27499999999998</v>
      </c>
      <c r="S237" s="204">
        <v>0</v>
      </c>
      <c r="T237" s="205">
        <f>S237*H237</f>
        <v>0</v>
      </c>
      <c r="U237" s="34"/>
      <c r="V237" s="34"/>
      <c r="W237" s="34"/>
      <c r="X237" s="34"/>
      <c r="Y237" s="34"/>
      <c r="Z237" s="34"/>
      <c r="AA237" s="34"/>
      <c r="AB237" s="34"/>
      <c r="AC237" s="34"/>
      <c r="AD237" s="34"/>
      <c r="AE237" s="34"/>
      <c r="AR237" s="206" t="s">
        <v>259</v>
      </c>
      <c r="AT237" s="206" t="s">
        <v>397</v>
      </c>
      <c r="AU237" s="206" t="s">
        <v>78</v>
      </c>
      <c r="AY237" s="13" t="s">
        <v>170</v>
      </c>
      <c r="BE237" s="207">
        <f>IF(N237="základní",J237,0)</f>
        <v>0</v>
      </c>
      <c r="BF237" s="207">
        <f>IF(N237="snížená",J237,0)</f>
        <v>0</v>
      </c>
      <c r="BG237" s="207">
        <f>IF(N237="zákl. přenesená",J237,0)</f>
        <v>0</v>
      </c>
      <c r="BH237" s="207">
        <f>IF(N237="sníž. přenesená",J237,0)</f>
        <v>0</v>
      </c>
      <c r="BI237" s="207">
        <f>IF(N237="nulová",J237,0)</f>
        <v>0</v>
      </c>
      <c r="BJ237" s="13" t="s">
        <v>85</v>
      </c>
      <c r="BK237" s="207">
        <f>ROUND(I237*H237,2)</f>
        <v>0</v>
      </c>
      <c r="BL237" s="13" t="s">
        <v>259</v>
      </c>
      <c r="BM237" s="206" t="s">
        <v>413</v>
      </c>
    </row>
    <row r="238" s="10" customFormat="1">
      <c r="A238" s="10"/>
      <c r="B238" s="213"/>
      <c r="C238" s="214"/>
      <c r="D238" s="208" t="s">
        <v>187</v>
      </c>
      <c r="E238" s="215" t="s">
        <v>1</v>
      </c>
      <c r="F238" s="216" t="s">
        <v>414</v>
      </c>
      <c r="G238" s="214"/>
      <c r="H238" s="217">
        <v>927.27499999999998</v>
      </c>
      <c r="I238" s="218"/>
      <c r="J238" s="214"/>
      <c r="K238" s="214"/>
      <c r="L238" s="219"/>
      <c r="M238" s="220"/>
      <c r="N238" s="221"/>
      <c r="O238" s="221"/>
      <c r="P238" s="221"/>
      <c r="Q238" s="221"/>
      <c r="R238" s="221"/>
      <c r="S238" s="221"/>
      <c r="T238" s="222"/>
      <c r="U238" s="10"/>
      <c r="V238" s="10"/>
      <c r="W238" s="10"/>
      <c r="X238" s="10"/>
      <c r="Y238" s="10"/>
      <c r="Z238" s="10"/>
      <c r="AA238" s="10"/>
      <c r="AB238" s="10"/>
      <c r="AC238" s="10"/>
      <c r="AD238" s="10"/>
      <c r="AE238" s="10"/>
      <c r="AT238" s="223" t="s">
        <v>187</v>
      </c>
      <c r="AU238" s="223" t="s">
        <v>78</v>
      </c>
      <c r="AV238" s="10" t="s">
        <v>87</v>
      </c>
      <c r="AW238" s="10" t="s">
        <v>34</v>
      </c>
      <c r="AX238" s="10" t="s">
        <v>85</v>
      </c>
      <c r="AY238" s="223" t="s">
        <v>170</v>
      </c>
    </row>
    <row r="239" s="2" customFormat="1" ht="24.15" customHeight="1">
      <c r="A239" s="34"/>
      <c r="B239" s="35"/>
      <c r="C239" s="235" t="s">
        <v>415</v>
      </c>
      <c r="D239" s="235" t="s">
        <v>397</v>
      </c>
      <c r="E239" s="236" t="s">
        <v>416</v>
      </c>
      <c r="F239" s="237" t="s">
        <v>417</v>
      </c>
      <c r="G239" s="238" t="s">
        <v>167</v>
      </c>
      <c r="H239" s="239">
        <v>2</v>
      </c>
      <c r="I239" s="240"/>
      <c r="J239" s="241">
        <f>ROUND(I239*H239,2)</f>
        <v>0</v>
      </c>
      <c r="K239" s="237" t="s">
        <v>168</v>
      </c>
      <c r="L239" s="242"/>
      <c r="M239" s="243" t="s">
        <v>1</v>
      </c>
      <c r="N239" s="244" t="s">
        <v>43</v>
      </c>
      <c r="O239" s="87"/>
      <c r="P239" s="204">
        <f>O239*H239</f>
        <v>0</v>
      </c>
      <c r="Q239" s="204">
        <v>0.030020000000000002</v>
      </c>
      <c r="R239" s="204">
        <f>Q239*H239</f>
        <v>0.060040000000000003</v>
      </c>
      <c r="S239" s="204">
        <v>0</v>
      </c>
      <c r="T239" s="205">
        <f>S239*H239</f>
        <v>0</v>
      </c>
      <c r="U239" s="34"/>
      <c r="V239" s="34"/>
      <c r="W239" s="34"/>
      <c r="X239" s="34"/>
      <c r="Y239" s="34"/>
      <c r="Z239" s="34"/>
      <c r="AA239" s="34"/>
      <c r="AB239" s="34"/>
      <c r="AC239" s="34"/>
      <c r="AD239" s="34"/>
      <c r="AE239" s="34"/>
      <c r="AR239" s="206" t="s">
        <v>259</v>
      </c>
      <c r="AT239" s="206" t="s">
        <v>397</v>
      </c>
      <c r="AU239" s="206" t="s">
        <v>78</v>
      </c>
      <c r="AY239" s="13" t="s">
        <v>170</v>
      </c>
      <c r="BE239" s="207">
        <f>IF(N239="základní",J239,0)</f>
        <v>0</v>
      </c>
      <c r="BF239" s="207">
        <f>IF(N239="snížená",J239,0)</f>
        <v>0</v>
      </c>
      <c r="BG239" s="207">
        <f>IF(N239="zákl. přenesená",J239,0)</f>
        <v>0</v>
      </c>
      <c r="BH239" s="207">
        <f>IF(N239="sníž. přenesená",J239,0)</f>
        <v>0</v>
      </c>
      <c r="BI239" s="207">
        <f>IF(N239="nulová",J239,0)</f>
        <v>0</v>
      </c>
      <c r="BJ239" s="13" t="s">
        <v>85</v>
      </c>
      <c r="BK239" s="207">
        <f>ROUND(I239*H239,2)</f>
        <v>0</v>
      </c>
      <c r="BL239" s="13" t="s">
        <v>259</v>
      </c>
      <c r="BM239" s="206" t="s">
        <v>418</v>
      </c>
    </row>
    <row r="240" s="2" customFormat="1" ht="24.15" customHeight="1">
      <c r="A240" s="34"/>
      <c r="B240" s="35"/>
      <c r="C240" s="235" t="s">
        <v>419</v>
      </c>
      <c r="D240" s="235" t="s">
        <v>397</v>
      </c>
      <c r="E240" s="236" t="s">
        <v>420</v>
      </c>
      <c r="F240" s="237" t="s">
        <v>421</v>
      </c>
      <c r="G240" s="238" t="s">
        <v>167</v>
      </c>
      <c r="H240" s="239">
        <v>2</v>
      </c>
      <c r="I240" s="240"/>
      <c r="J240" s="241">
        <f>ROUND(I240*H240,2)</f>
        <v>0</v>
      </c>
      <c r="K240" s="237" t="s">
        <v>168</v>
      </c>
      <c r="L240" s="242"/>
      <c r="M240" s="243" t="s">
        <v>1</v>
      </c>
      <c r="N240" s="244" t="s">
        <v>43</v>
      </c>
      <c r="O240" s="87"/>
      <c r="P240" s="204">
        <f>O240*H240</f>
        <v>0</v>
      </c>
      <c r="Q240" s="204">
        <v>0.027220000000000001</v>
      </c>
      <c r="R240" s="204">
        <f>Q240*H240</f>
        <v>0.054440000000000002</v>
      </c>
      <c r="S240" s="204">
        <v>0</v>
      </c>
      <c r="T240" s="205">
        <f>S240*H240</f>
        <v>0</v>
      </c>
      <c r="U240" s="34"/>
      <c r="V240" s="34"/>
      <c r="W240" s="34"/>
      <c r="X240" s="34"/>
      <c r="Y240" s="34"/>
      <c r="Z240" s="34"/>
      <c r="AA240" s="34"/>
      <c r="AB240" s="34"/>
      <c r="AC240" s="34"/>
      <c r="AD240" s="34"/>
      <c r="AE240" s="34"/>
      <c r="AR240" s="206" t="s">
        <v>259</v>
      </c>
      <c r="AT240" s="206" t="s">
        <v>397</v>
      </c>
      <c r="AU240" s="206" t="s">
        <v>78</v>
      </c>
      <c r="AY240" s="13" t="s">
        <v>170</v>
      </c>
      <c r="BE240" s="207">
        <f>IF(N240="základní",J240,0)</f>
        <v>0</v>
      </c>
      <c r="BF240" s="207">
        <f>IF(N240="snížená",J240,0)</f>
        <v>0</v>
      </c>
      <c r="BG240" s="207">
        <f>IF(N240="zákl. přenesená",J240,0)</f>
        <v>0</v>
      </c>
      <c r="BH240" s="207">
        <f>IF(N240="sníž. přenesená",J240,0)</f>
        <v>0</v>
      </c>
      <c r="BI240" s="207">
        <f>IF(N240="nulová",J240,0)</f>
        <v>0</v>
      </c>
      <c r="BJ240" s="13" t="s">
        <v>85</v>
      </c>
      <c r="BK240" s="207">
        <f>ROUND(I240*H240,2)</f>
        <v>0</v>
      </c>
      <c r="BL240" s="13" t="s">
        <v>259</v>
      </c>
      <c r="BM240" s="206" t="s">
        <v>422</v>
      </c>
    </row>
    <row r="241" s="2" customFormat="1" ht="24.15" customHeight="1">
      <c r="A241" s="34"/>
      <c r="B241" s="35"/>
      <c r="C241" s="235" t="s">
        <v>423</v>
      </c>
      <c r="D241" s="235" t="s">
        <v>397</v>
      </c>
      <c r="E241" s="236" t="s">
        <v>424</v>
      </c>
      <c r="F241" s="237" t="s">
        <v>425</v>
      </c>
      <c r="G241" s="238" t="s">
        <v>167</v>
      </c>
      <c r="H241" s="239">
        <v>2</v>
      </c>
      <c r="I241" s="240"/>
      <c r="J241" s="241">
        <f>ROUND(I241*H241,2)</f>
        <v>0</v>
      </c>
      <c r="K241" s="237" t="s">
        <v>168</v>
      </c>
      <c r="L241" s="242"/>
      <c r="M241" s="243" t="s">
        <v>1</v>
      </c>
      <c r="N241" s="244" t="s">
        <v>43</v>
      </c>
      <c r="O241" s="87"/>
      <c r="P241" s="204">
        <f>O241*H241</f>
        <v>0</v>
      </c>
      <c r="Q241" s="204">
        <v>0.032770000000000001</v>
      </c>
      <c r="R241" s="204">
        <f>Q241*H241</f>
        <v>0.065540000000000001</v>
      </c>
      <c r="S241" s="204">
        <v>0</v>
      </c>
      <c r="T241" s="205">
        <f>S241*H241</f>
        <v>0</v>
      </c>
      <c r="U241" s="34"/>
      <c r="V241" s="34"/>
      <c r="W241" s="34"/>
      <c r="X241" s="34"/>
      <c r="Y241" s="34"/>
      <c r="Z241" s="34"/>
      <c r="AA241" s="34"/>
      <c r="AB241" s="34"/>
      <c r="AC241" s="34"/>
      <c r="AD241" s="34"/>
      <c r="AE241" s="34"/>
      <c r="AR241" s="206" t="s">
        <v>259</v>
      </c>
      <c r="AT241" s="206" t="s">
        <v>397</v>
      </c>
      <c r="AU241" s="206" t="s">
        <v>78</v>
      </c>
      <c r="AY241" s="13" t="s">
        <v>170</v>
      </c>
      <c r="BE241" s="207">
        <f>IF(N241="základní",J241,0)</f>
        <v>0</v>
      </c>
      <c r="BF241" s="207">
        <f>IF(N241="snížená",J241,0)</f>
        <v>0</v>
      </c>
      <c r="BG241" s="207">
        <f>IF(N241="zákl. přenesená",J241,0)</f>
        <v>0</v>
      </c>
      <c r="BH241" s="207">
        <f>IF(N241="sníž. přenesená",J241,0)</f>
        <v>0</v>
      </c>
      <c r="BI241" s="207">
        <f>IF(N241="nulová",J241,0)</f>
        <v>0</v>
      </c>
      <c r="BJ241" s="13" t="s">
        <v>85</v>
      </c>
      <c r="BK241" s="207">
        <f>ROUND(I241*H241,2)</f>
        <v>0</v>
      </c>
      <c r="BL241" s="13" t="s">
        <v>259</v>
      </c>
      <c r="BM241" s="206" t="s">
        <v>426</v>
      </c>
    </row>
    <row r="242" s="2" customFormat="1" ht="16.5" customHeight="1">
      <c r="A242" s="34"/>
      <c r="B242" s="35"/>
      <c r="C242" s="235" t="s">
        <v>427</v>
      </c>
      <c r="D242" s="235" t="s">
        <v>397</v>
      </c>
      <c r="E242" s="236" t="s">
        <v>428</v>
      </c>
      <c r="F242" s="237" t="s">
        <v>429</v>
      </c>
      <c r="G242" s="238" t="s">
        <v>167</v>
      </c>
      <c r="H242" s="239">
        <v>36</v>
      </c>
      <c r="I242" s="240"/>
      <c r="J242" s="241">
        <f>ROUND(I242*H242,2)</f>
        <v>0</v>
      </c>
      <c r="K242" s="237" t="s">
        <v>168</v>
      </c>
      <c r="L242" s="242"/>
      <c r="M242" s="243" t="s">
        <v>1</v>
      </c>
      <c r="N242" s="244" t="s">
        <v>43</v>
      </c>
      <c r="O242" s="87"/>
      <c r="P242" s="204">
        <f>O242*H242</f>
        <v>0</v>
      </c>
      <c r="Q242" s="204">
        <v>0.01004</v>
      </c>
      <c r="R242" s="204">
        <f>Q242*H242</f>
        <v>0.36143999999999998</v>
      </c>
      <c r="S242" s="204">
        <v>0</v>
      </c>
      <c r="T242" s="205">
        <f>S242*H242</f>
        <v>0</v>
      </c>
      <c r="U242" s="34"/>
      <c r="V242" s="34"/>
      <c r="W242" s="34"/>
      <c r="X242" s="34"/>
      <c r="Y242" s="34"/>
      <c r="Z242" s="34"/>
      <c r="AA242" s="34"/>
      <c r="AB242" s="34"/>
      <c r="AC242" s="34"/>
      <c r="AD242" s="34"/>
      <c r="AE242" s="34"/>
      <c r="AR242" s="206" t="s">
        <v>259</v>
      </c>
      <c r="AT242" s="206" t="s">
        <v>397</v>
      </c>
      <c r="AU242" s="206" t="s">
        <v>78</v>
      </c>
      <c r="AY242" s="13" t="s">
        <v>170</v>
      </c>
      <c r="BE242" s="207">
        <f>IF(N242="základní",J242,0)</f>
        <v>0</v>
      </c>
      <c r="BF242" s="207">
        <f>IF(N242="snížená",J242,0)</f>
        <v>0</v>
      </c>
      <c r="BG242" s="207">
        <f>IF(N242="zákl. přenesená",J242,0)</f>
        <v>0</v>
      </c>
      <c r="BH242" s="207">
        <f>IF(N242="sníž. přenesená",J242,0)</f>
        <v>0</v>
      </c>
      <c r="BI242" s="207">
        <f>IF(N242="nulová",J242,0)</f>
        <v>0</v>
      </c>
      <c r="BJ242" s="13" t="s">
        <v>85</v>
      </c>
      <c r="BK242" s="207">
        <f>ROUND(I242*H242,2)</f>
        <v>0</v>
      </c>
      <c r="BL242" s="13" t="s">
        <v>259</v>
      </c>
      <c r="BM242" s="206" t="s">
        <v>430</v>
      </c>
    </row>
    <row r="243" s="2" customFormat="1">
      <c r="A243" s="34"/>
      <c r="B243" s="35"/>
      <c r="C243" s="36"/>
      <c r="D243" s="208" t="s">
        <v>172</v>
      </c>
      <c r="E243" s="36"/>
      <c r="F243" s="209" t="s">
        <v>431</v>
      </c>
      <c r="G243" s="36"/>
      <c r="H243" s="36"/>
      <c r="I243" s="210"/>
      <c r="J243" s="36"/>
      <c r="K243" s="36"/>
      <c r="L243" s="40"/>
      <c r="M243" s="211"/>
      <c r="N243" s="212"/>
      <c r="O243" s="87"/>
      <c r="P243" s="87"/>
      <c r="Q243" s="87"/>
      <c r="R243" s="87"/>
      <c r="S243" s="87"/>
      <c r="T243" s="88"/>
      <c r="U243" s="34"/>
      <c r="V243" s="34"/>
      <c r="W243" s="34"/>
      <c r="X243" s="34"/>
      <c r="Y243" s="34"/>
      <c r="Z243" s="34"/>
      <c r="AA243" s="34"/>
      <c r="AB243" s="34"/>
      <c r="AC243" s="34"/>
      <c r="AD243" s="34"/>
      <c r="AE243" s="34"/>
      <c r="AT243" s="13" t="s">
        <v>172</v>
      </c>
      <c r="AU243" s="13" t="s">
        <v>78</v>
      </c>
    </row>
    <row r="244" s="2" customFormat="1" ht="16.5" customHeight="1">
      <c r="A244" s="34"/>
      <c r="B244" s="35"/>
      <c r="C244" s="235" t="s">
        <v>432</v>
      </c>
      <c r="D244" s="235" t="s">
        <v>397</v>
      </c>
      <c r="E244" s="236" t="s">
        <v>433</v>
      </c>
      <c r="F244" s="237" t="s">
        <v>434</v>
      </c>
      <c r="G244" s="238" t="s">
        <v>167</v>
      </c>
      <c r="H244" s="239">
        <v>1</v>
      </c>
      <c r="I244" s="240"/>
      <c r="J244" s="241">
        <f>ROUND(I244*H244,2)</f>
        <v>0</v>
      </c>
      <c r="K244" s="237" t="s">
        <v>168</v>
      </c>
      <c r="L244" s="242"/>
      <c r="M244" s="243" t="s">
        <v>1</v>
      </c>
      <c r="N244" s="244" t="s">
        <v>43</v>
      </c>
      <c r="O244" s="87"/>
      <c r="P244" s="204">
        <f>O244*H244</f>
        <v>0</v>
      </c>
      <c r="Q244" s="204">
        <v>0.00155</v>
      </c>
      <c r="R244" s="204">
        <f>Q244*H244</f>
        <v>0.00155</v>
      </c>
      <c r="S244" s="204">
        <v>0</v>
      </c>
      <c r="T244" s="205">
        <f>S244*H244</f>
        <v>0</v>
      </c>
      <c r="U244" s="34"/>
      <c r="V244" s="34"/>
      <c r="W244" s="34"/>
      <c r="X244" s="34"/>
      <c r="Y244" s="34"/>
      <c r="Z244" s="34"/>
      <c r="AA244" s="34"/>
      <c r="AB244" s="34"/>
      <c r="AC244" s="34"/>
      <c r="AD244" s="34"/>
      <c r="AE244" s="34"/>
      <c r="AR244" s="206" t="s">
        <v>435</v>
      </c>
      <c r="AT244" s="206" t="s">
        <v>397</v>
      </c>
      <c r="AU244" s="206" t="s">
        <v>78</v>
      </c>
      <c r="AY244" s="13" t="s">
        <v>170</v>
      </c>
      <c r="BE244" s="207">
        <f>IF(N244="základní",J244,0)</f>
        <v>0</v>
      </c>
      <c r="BF244" s="207">
        <f>IF(N244="snížená",J244,0)</f>
        <v>0</v>
      </c>
      <c r="BG244" s="207">
        <f>IF(N244="zákl. přenesená",J244,0)</f>
        <v>0</v>
      </c>
      <c r="BH244" s="207">
        <f>IF(N244="sníž. přenesená",J244,0)</f>
        <v>0</v>
      </c>
      <c r="BI244" s="207">
        <f>IF(N244="nulová",J244,0)</f>
        <v>0</v>
      </c>
      <c r="BJ244" s="13" t="s">
        <v>85</v>
      </c>
      <c r="BK244" s="207">
        <f>ROUND(I244*H244,2)</f>
        <v>0</v>
      </c>
      <c r="BL244" s="13" t="s">
        <v>435</v>
      </c>
      <c r="BM244" s="206" t="s">
        <v>436</v>
      </c>
    </row>
    <row r="245" s="2" customFormat="1">
      <c r="A245" s="34"/>
      <c r="B245" s="35"/>
      <c r="C245" s="36"/>
      <c r="D245" s="208" t="s">
        <v>172</v>
      </c>
      <c r="E245" s="36"/>
      <c r="F245" s="209" t="s">
        <v>437</v>
      </c>
      <c r="G245" s="36"/>
      <c r="H245" s="36"/>
      <c r="I245" s="210"/>
      <c r="J245" s="36"/>
      <c r="K245" s="36"/>
      <c r="L245" s="40"/>
      <c r="M245" s="211"/>
      <c r="N245" s="212"/>
      <c r="O245" s="87"/>
      <c r="P245" s="87"/>
      <c r="Q245" s="87"/>
      <c r="R245" s="87"/>
      <c r="S245" s="87"/>
      <c r="T245" s="88"/>
      <c r="U245" s="34"/>
      <c r="V245" s="34"/>
      <c r="W245" s="34"/>
      <c r="X245" s="34"/>
      <c r="Y245" s="34"/>
      <c r="Z245" s="34"/>
      <c r="AA245" s="34"/>
      <c r="AB245" s="34"/>
      <c r="AC245" s="34"/>
      <c r="AD245" s="34"/>
      <c r="AE245" s="34"/>
      <c r="AT245" s="13" t="s">
        <v>172</v>
      </c>
      <c r="AU245" s="13" t="s">
        <v>78</v>
      </c>
    </row>
    <row r="246" s="2" customFormat="1" ht="16.5" customHeight="1">
      <c r="A246" s="34"/>
      <c r="B246" s="35"/>
      <c r="C246" s="235" t="s">
        <v>438</v>
      </c>
      <c r="D246" s="235" t="s">
        <v>397</v>
      </c>
      <c r="E246" s="236" t="s">
        <v>439</v>
      </c>
      <c r="F246" s="237" t="s">
        <v>440</v>
      </c>
      <c r="G246" s="238" t="s">
        <v>167</v>
      </c>
      <c r="H246" s="239">
        <v>2</v>
      </c>
      <c r="I246" s="240"/>
      <c r="J246" s="241">
        <f>ROUND(I246*H246,2)</f>
        <v>0</v>
      </c>
      <c r="K246" s="237" t="s">
        <v>168</v>
      </c>
      <c r="L246" s="242"/>
      <c r="M246" s="243" t="s">
        <v>1</v>
      </c>
      <c r="N246" s="244" t="s">
        <v>43</v>
      </c>
      <c r="O246" s="87"/>
      <c r="P246" s="204">
        <f>O246*H246</f>
        <v>0</v>
      </c>
      <c r="Q246" s="204">
        <v>0.00158</v>
      </c>
      <c r="R246" s="204">
        <f>Q246*H246</f>
        <v>0.00316</v>
      </c>
      <c r="S246" s="204">
        <v>0</v>
      </c>
      <c r="T246" s="205">
        <f>S246*H246</f>
        <v>0</v>
      </c>
      <c r="U246" s="34"/>
      <c r="V246" s="34"/>
      <c r="W246" s="34"/>
      <c r="X246" s="34"/>
      <c r="Y246" s="34"/>
      <c r="Z246" s="34"/>
      <c r="AA246" s="34"/>
      <c r="AB246" s="34"/>
      <c r="AC246" s="34"/>
      <c r="AD246" s="34"/>
      <c r="AE246" s="34"/>
      <c r="AR246" s="206" t="s">
        <v>435</v>
      </c>
      <c r="AT246" s="206" t="s">
        <v>397</v>
      </c>
      <c r="AU246" s="206" t="s">
        <v>78</v>
      </c>
      <c r="AY246" s="13" t="s">
        <v>170</v>
      </c>
      <c r="BE246" s="207">
        <f>IF(N246="základní",J246,0)</f>
        <v>0</v>
      </c>
      <c r="BF246" s="207">
        <f>IF(N246="snížená",J246,0)</f>
        <v>0</v>
      </c>
      <c r="BG246" s="207">
        <f>IF(N246="zákl. přenesená",J246,0)</f>
        <v>0</v>
      </c>
      <c r="BH246" s="207">
        <f>IF(N246="sníž. přenesená",J246,0)</f>
        <v>0</v>
      </c>
      <c r="BI246" s="207">
        <f>IF(N246="nulová",J246,0)</f>
        <v>0</v>
      </c>
      <c r="BJ246" s="13" t="s">
        <v>85</v>
      </c>
      <c r="BK246" s="207">
        <f>ROUND(I246*H246,2)</f>
        <v>0</v>
      </c>
      <c r="BL246" s="13" t="s">
        <v>435</v>
      </c>
      <c r="BM246" s="206" t="s">
        <v>441</v>
      </c>
    </row>
    <row r="247" s="2" customFormat="1">
      <c r="A247" s="34"/>
      <c r="B247" s="35"/>
      <c r="C247" s="36"/>
      <c r="D247" s="208" t="s">
        <v>172</v>
      </c>
      <c r="E247" s="36"/>
      <c r="F247" s="209" t="s">
        <v>442</v>
      </c>
      <c r="G247" s="36"/>
      <c r="H247" s="36"/>
      <c r="I247" s="210"/>
      <c r="J247" s="36"/>
      <c r="K247" s="36"/>
      <c r="L247" s="40"/>
      <c r="M247" s="211"/>
      <c r="N247" s="212"/>
      <c r="O247" s="87"/>
      <c r="P247" s="87"/>
      <c r="Q247" s="87"/>
      <c r="R247" s="87"/>
      <c r="S247" s="87"/>
      <c r="T247" s="88"/>
      <c r="U247" s="34"/>
      <c r="V247" s="34"/>
      <c r="W247" s="34"/>
      <c r="X247" s="34"/>
      <c r="Y247" s="34"/>
      <c r="Z247" s="34"/>
      <c r="AA247" s="34"/>
      <c r="AB247" s="34"/>
      <c r="AC247" s="34"/>
      <c r="AD247" s="34"/>
      <c r="AE247" s="34"/>
      <c r="AT247" s="13" t="s">
        <v>172</v>
      </c>
      <c r="AU247" s="13" t="s">
        <v>78</v>
      </c>
    </row>
    <row r="248" s="2" customFormat="1" ht="16.5" customHeight="1">
      <c r="A248" s="34"/>
      <c r="B248" s="35"/>
      <c r="C248" s="235" t="s">
        <v>443</v>
      </c>
      <c r="D248" s="235" t="s">
        <v>397</v>
      </c>
      <c r="E248" s="236" t="s">
        <v>444</v>
      </c>
      <c r="F248" s="237" t="s">
        <v>445</v>
      </c>
      <c r="G248" s="238" t="s">
        <v>167</v>
      </c>
      <c r="H248" s="239">
        <v>3</v>
      </c>
      <c r="I248" s="240"/>
      <c r="J248" s="241">
        <f>ROUND(I248*H248,2)</f>
        <v>0</v>
      </c>
      <c r="K248" s="237" t="s">
        <v>168</v>
      </c>
      <c r="L248" s="242"/>
      <c r="M248" s="243" t="s">
        <v>1</v>
      </c>
      <c r="N248" s="244" t="s">
        <v>43</v>
      </c>
      <c r="O248" s="87"/>
      <c r="P248" s="204">
        <f>O248*H248</f>
        <v>0</v>
      </c>
      <c r="Q248" s="204">
        <v>0.0016100000000000001</v>
      </c>
      <c r="R248" s="204">
        <f>Q248*H248</f>
        <v>0.0048300000000000001</v>
      </c>
      <c r="S248" s="204">
        <v>0</v>
      </c>
      <c r="T248" s="205">
        <f>S248*H248</f>
        <v>0</v>
      </c>
      <c r="U248" s="34"/>
      <c r="V248" s="34"/>
      <c r="W248" s="34"/>
      <c r="X248" s="34"/>
      <c r="Y248" s="34"/>
      <c r="Z248" s="34"/>
      <c r="AA248" s="34"/>
      <c r="AB248" s="34"/>
      <c r="AC248" s="34"/>
      <c r="AD248" s="34"/>
      <c r="AE248" s="34"/>
      <c r="AR248" s="206" t="s">
        <v>259</v>
      </c>
      <c r="AT248" s="206" t="s">
        <v>397</v>
      </c>
      <c r="AU248" s="206" t="s">
        <v>78</v>
      </c>
      <c r="AY248" s="13" t="s">
        <v>170</v>
      </c>
      <c r="BE248" s="207">
        <f>IF(N248="základní",J248,0)</f>
        <v>0</v>
      </c>
      <c r="BF248" s="207">
        <f>IF(N248="snížená",J248,0)</f>
        <v>0</v>
      </c>
      <c r="BG248" s="207">
        <f>IF(N248="zákl. přenesená",J248,0)</f>
        <v>0</v>
      </c>
      <c r="BH248" s="207">
        <f>IF(N248="sníž. přenesená",J248,0)</f>
        <v>0</v>
      </c>
      <c r="BI248" s="207">
        <f>IF(N248="nulová",J248,0)</f>
        <v>0</v>
      </c>
      <c r="BJ248" s="13" t="s">
        <v>85</v>
      </c>
      <c r="BK248" s="207">
        <f>ROUND(I248*H248,2)</f>
        <v>0</v>
      </c>
      <c r="BL248" s="13" t="s">
        <v>259</v>
      </c>
      <c r="BM248" s="206" t="s">
        <v>446</v>
      </c>
    </row>
    <row r="249" s="2" customFormat="1">
      <c r="A249" s="34"/>
      <c r="B249" s="35"/>
      <c r="C249" s="36"/>
      <c r="D249" s="208" t="s">
        <v>172</v>
      </c>
      <c r="E249" s="36"/>
      <c r="F249" s="209" t="s">
        <v>447</v>
      </c>
      <c r="G249" s="36"/>
      <c r="H249" s="36"/>
      <c r="I249" s="210"/>
      <c r="J249" s="36"/>
      <c r="K249" s="36"/>
      <c r="L249" s="40"/>
      <c r="M249" s="211"/>
      <c r="N249" s="212"/>
      <c r="O249" s="87"/>
      <c r="P249" s="87"/>
      <c r="Q249" s="87"/>
      <c r="R249" s="87"/>
      <c r="S249" s="87"/>
      <c r="T249" s="88"/>
      <c r="U249" s="34"/>
      <c r="V249" s="34"/>
      <c r="W249" s="34"/>
      <c r="X249" s="34"/>
      <c r="Y249" s="34"/>
      <c r="Z249" s="34"/>
      <c r="AA249" s="34"/>
      <c r="AB249" s="34"/>
      <c r="AC249" s="34"/>
      <c r="AD249" s="34"/>
      <c r="AE249" s="34"/>
      <c r="AT249" s="13" t="s">
        <v>172</v>
      </c>
      <c r="AU249" s="13" t="s">
        <v>78</v>
      </c>
    </row>
    <row r="250" s="2" customFormat="1" ht="16.5" customHeight="1">
      <c r="A250" s="34"/>
      <c r="B250" s="35"/>
      <c r="C250" s="235" t="s">
        <v>448</v>
      </c>
      <c r="D250" s="235" t="s">
        <v>397</v>
      </c>
      <c r="E250" s="236" t="s">
        <v>449</v>
      </c>
      <c r="F250" s="237" t="s">
        <v>450</v>
      </c>
      <c r="G250" s="238" t="s">
        <v>167</v>
      </c>
      <c r="H250" s="239">
        <v>1</v>
      </c>
      <c r="I250" s="240"/>
      <c r="J250" s="241">
        <f>ROUND(I250*H250,2)</f>
        <v>0</v>
      </c>
      <c r="K250" s="237" t="s">
        <v>168</v>
      </c>
      <c r="L250" s="242"/>
      <c r="M250" s="243" t="s">
        <v>1</v>
      </c>
      <c r="N250" s="244" t="s">
        <v>43</v>
      </c>
      <c r="O250" s="87"/>
      <c r="P250" s="204">
        <f>O250*H250</f>
        <v>0</v>
      </c>
      <c r="Q250" s="204">
        <v>0.00164</v>
      </c>
      <c r="R250" s="204">
        <f>Q250*H250</f>
        <v>0.00164</v>
      </c>
      <c r="S250" s="204">
        <v>0</v>
      </c>
      <c r="T250" s="205">
        <f>S250*H250</f>
        <v>0</v>
      </c>
      <c r="U250" s="34"/>
      <c r="V250" s="34"/>
      <c r="W250" s="34"/>
      <c r="X250" s="34"/>
      <c r="Y250" s="34"/>
      <c r="Z250" s="34"/>
      <c r="AA250" s="34"/>
      <c r="AB250" s="34"/>
      <c r="AC250" s="34"/>
      <c r="AD250" s="34"/>
      <c r="AE250" s="34"/>
      <c r="AR250" s="206" t="s">
        <v>435</v>
      </c>
      <c r="AT250" s="206" t="s">
        <v>397</v>
      </c>
      <c r="AU250" s="206" t="s">
        <v>78</v>
      </c>
      <c r="AY250" s="13" t="s">
        <v>170</v>
      </c>
      <c r="BE250" s="207">
        <f>IF(N250="základní",J250,0)</f>
        <v>0</v>
      </c>
      <c r="BF250" s="207">
        <f>IF(N250="snížená",J250,0)</f>
        <v>0</v>
      </c>
      <c r="BG250" s="207">
        <f>IF(N250="zákl. přenesená",J250,0)</f>
        <v>0</v>
      </c>
      <c r="BH250" s="207">
        <f>IF(N250="sníž. přenesená",J250,0)</f>
        <v>0</v>
      </c>
      <c r="BI250" s="207">
        <f>IF(N250="nulová",J250,0)</f>
        <v>0</v>
      </c>
      <c r="BJ250" s="13" t="s">
        <v>85</v>
      </c>
      <c r="BK250" s="207">
        <f>ROUND(I250*H250,2)</f>
        <v>0</v>
      </c>
      <c r="BL250" s="13" t="s">
        <v>435</v>
      </c>
      <c r="BM250" s="206" t="s">
        <v>451</v>
      </c>
    </row>
    <row r="251" s="2" customFormat="1">
      <c r="A251" s="34"/>
      <c r="B251" s="35"/>
      <c r="C251" s="36"/>
      <c r="D251" s="208" t="s">
        <v>172</v>
      </c>
      <c r="E251" s="36"/>
      <c r="F251" s="209" t="s">
        <v>452</v>
      </c>
      <c r="G251" s="36"/>
      <c r="H251" s="36"/>
      <c r="I251" s="210"/>
      <c r="J251" s="36"/>
      <c r="K251" s="36"/>
      <c r="L251" s="40"/>
      <c r="M251" s="211"/>
      <c r="N251" s="212"/>
      <c r="O251" s="87"/>
      <c r="P251" s="87"/>
      <c r="Q251" s="87"/>
      <c r="R251" s="87"/>
      <c r="S251" s="87"/>
      <c r="T251" s="88"/>
      <c r="U251" s="34"/>
      <c r="V251" s="34"/>
      <c r="W251" s="34"/>
      <c r="X251" s="34"/>
      <c r="Y251" s="34"/>
      <c r="Z251" s="34"/>
      <c r="AA251" s="34"/>
      <c r="AB251" s="34"/>
      <c r="AC251" s="34"/>
      <c r="AD251" s="34"/>
      <c r="AE251" s="34"/>
      <c r="AT251" s="13" t="s">
        <v>172</v>
      </c>
      <c r="AU251" s="13" t="s">
        <v>78</v>
      </c>
    </row>
    <row r="252" s="2" customFormat="1" ht="16.5" customHeight="1">
      <c r="A252" s="34"/>
      <c r="B252" s="35"/>
      <c r="C252" s="235" t="s">
        <v>453</v>
      </c>
      <c r="D252" s="235" t="s">
        <v>397</v>
      </c>
      <c r="E252" s="236" t="s">
        <v>454</v>
      </c>
      <c r="F252" s="237" t="s">
        <v>455</v>
      </c>
      <c r="G252" s="238" t="s">
        <v>167</v>
      </c>
      <c r="H252" s="239">
        <v>2</v>
      </c>
      <c r="I252" s="240"/>
      <c r="J252" s="241">
        <f>ROUND(I252*H252,2)</f>
        <v>0</v>
      </c>
      <c r="K252" s="237" t="s">
        <v>168</v>
      </c>
      <c r="L252" s="242"/>
      <c r="M252" s="243" t="s">
        <v>1</v>
      </c>
      <c r="N252" s="244" t="s">
        <v>43</v>
      </c>
      <c r="O252" s="87"/>
      <c r="P252" s="204">
        <f>O252*H252</f>
        <v>0</v>
      </c>
      <c r="Q252" s="204">
        <v>0.00167</v>
      </c>
      <c r="R252" s="204">
        <f>Q252*H252</f>
        <v>0.0033400000000000001</v>
      </c>
      <c r="S252" s="204">
        <v>0</v>
      </c>
      <c r="T252" s="205">
        <f>S252*H252</f>
        <v>0</v>
      </c>
      <c r="U252" s="34"/>
      <c r="V252" s="34"/>
      <c r="W252" s="34"/>
      <c r="X252" s="34"/>
      <c r="Y252" s="34"/>
      <c r="Z252" s="34"/>
      <c r="AA252" s="34"/>
      <c r="AB252" s="34"/>
      <c r="AC252" s="34"/>
      <c r="AD252" s="34"/>
      <c r="AE252" s="34"/>
      <c r="AR252" s="206" t="s">
        <v>435</v>
      </c>
      <c r="AT252" s="206" t="s">
        <v>397</v>
      </c>
      <c r="AU252" s="206" t="s">
        <v>78</v>
      </c>
      <c r="AY252" s="13" t="s">
        <v>170</v>
      </c>
      <c r="BE252" s="207">
        <f>IF(N252="základní",J252,0)</f>
        <v>0</v>
      </c>
      <c r="BF252" s="207">
        <f>IF(N252="snížená",J252,0)</f>
        <v>0</v>
      </c>
      <c r="BG252" s="207">
        <f>IF(N252="zákl. přenesená",J252,0)</f>
        <v>0</v>
      </c>
      <c r="BH252" s="207">
        <f>IF(N252="sníž. přenesená",J252,0)</f>
        <v>0</v>
      </c>
      <c r="BI252" s="207">
        <f>IF(N252="nulová",J252,0)</f>
        <v>0</v>
      </c>
      <c r="BJ252" s="13" t="s">
        <v>85</v>
      </c>
      <c r="BK252" s="207">
        <f>ROUND(I252*H252,2)</f>
        <v>0</v>
      </c>
      <c r="BL252" s="13" t="s">
        <v>435</v>
      </c>
      <c r="BM252" s="206" t="s">
        <v>456</v>
      </c>
    </row>
    <row r="253" s="2" customFormat="1">
      <c r="A253" s="34"/>
      <c r="B253" s="35"/>
      <c r="C253" s="36"/>
      <c r="D253" s="208" t="s">
        <v>172</v>
      </c>
      <c r="E253" s="36"/>
      <c r="F253" s="209" t="s">
        <v>457</v>
      </c>
      <c r="G253" s="36"/>
      <c r="H253" s="36"/>
      <c r="I253" s="210"/>
      <c r="J253" s="36"/>
      <c r="K253" s="36"/>
      <c r="L253" s="40"/>
      <c r="M253" s="211"/>
      <c r="N253" s="212"/>
      <c r="O253" s="87"/>
      <c r="P253" s="87"/>
      <c r="Q253" s="87"/>
      <c r="R253" s="87"/>
      <c r="S253" s="87"/>
      <c r="T253" s="88"/>
      <c r="U253" s="34"/>
      <c r="V253" s="34"/>
      <c r="W253" s="34"/>
      <c r="X253" s="34"/>
      <c r="Y253" s="34"/>
      <c r="Z253" s="34"/>
      <c r="AA253" s="34"/>
      <c r="AB253" s="34"/>
      <c r="AC253" s="34"/>
      <c r="AD253" s="34"/>
      <c r="AE253" s="34"/>
      <c r="AT253" s="13" t="s">
        <v>172</v>
      </c>
      <c r="AU253" s="13" t="s">
        <v>78</v>
      </c>
    </row>
    <row r="254" s="2" customFormat="1" ht="16.5" customHeight="1">
      <c r="A254" s="34"/>
      <c r="B254" s="35"/>
      <c r="C254" s="235" t="s">
        <v>458</v>
      </c>
      <c r="D254" s="235" t="s">
        <v>397</v>
      </c>
      <c r="E254" s="236" t="s">
        <v>459</v>
      </c>
      <c r="F254" s="237" t="s">
        <v>460</v>
      </c>
      <c r="G254" s="238" t="s">
        <v>167</v>
      </c>
      <c r="H254" s="239">
        <v>2</v>
      </c>
      <c r="I254" s="240"/>
      <c r="J254" s="241">
        <f>ROUND(I254*H254,2)</f>
        <v>0</v>
      </c>
      <c r="K254" s="237" t="s">
        <v>168</v>
      </c>
      <c r="L254" s="242"/>
      <c r="M254" s="243" t="s">
        <v>1</v>
      </c>
      <c r="N254" s="244" t="s">
        <v>43</v>
      </c>
      <c r="O254" s="87"/>
      <c r="P254" s="204">
        <f>O254*H254</f>
        <v>0</v>
      </c>
      <c r="Q254" s="204">
        <v>0.0016999999999999999</v>
      </c>
      <c r="R254" s="204">
        <f>Q254*H254</f>
        <v>0.0033999999999999998</v>
      </c>
      <c r="S254" s="204">
        <v>0</v>
      </c>
      <c r="T254" s="205">
        <f>S254*H254</f>
        <v>0</v>
      </c>
      <c r="U254" s="34"/>
      <c r="V254" s="34"/>
      <c r="W254" s="34"/>
      <c r="X254" s="34"/>
      <c r="Y254" s="34"/>
      <c r="Z254" s="34"/>
      <c r="AA254" s="34"/>
      <c r="AB254" s="34"/>
      <c r="AC254" s="34"/>
      <c r="AD254" s="34"/>
      <c r="AE254" s="34"/>
      <c r="AR254" s="206" t="s">
        <v>435</v>
      </c>
      <c r="AT254" s="206" t="s">
        <v>397</v>
      </c>
      <c r="AU254" s="206" t="s">
        <v>78</v>
      </c>
      <c r="AY254" s="13" t="s">
        <v>170</v>
      </c>
      <c r="BE254" s="207">
        <f>IF(N254="základní",J254,0)</f>
        <v>0</v>
      </c>
      <c r="BF254" s="207">
        <f>IF(N254="snížená",J254,0)</f>
        <v>0</v>
      </c>
      <c r="BG254" s="207">
        <f>IF(N254="zákl. přenesená",J254,0)</f>
        <v>0</v>
      </c>
      <c r="BH254" s="207">
        <f>IF(N254="sníž. přenesená",J254,0)</f>
        <v>0</v>
      </c>
      <c r="BI254" s="207">
        <f>IF(N254="nulová",J254,0)</f>
        <v>0</v>
      </c>
      <c r="BJ254" s="13" t="s">
        <v>85</v>
      </c>
      <c r="BK254" s="207">
        <f>ROUND(I254*H254,2)</f>
        <v>0</v>
      </c>
      <c r="BL254" s="13" t="s">
        <v>435</v>
      </c>
      <c r="BM254" s="206" t="s">
        <v>461</v>
      </c>
    </row>
    <row r="255" s="2" customFormat="1">
      <c r="A255" s="34"/>
      <c r="B255" s="35"/>
      <c r="C255" s="36"/>
      <c r="D255" s="208" t="s">
        <v>172</v>
      </c>
      <c r="E255" s="36"/>
      <c r="F255" s="209" t="s">
        <v>457</v>
      </c>
      <c r="G255" s="36"/>
      <c r="H255" s="36"/>
      <c r="I255" s="210"/>
      <c r="J255" s="36"/>
      <c r="K255" s="36"/>
      <c r="L255" s="40"/>
      <c r="M255" s="211"/>
      <c r="N255" s="212"/>
      <c r="O255" s="87"/>
      <c r="P255" s="87"/>
      <c r="Q255" s="87"/>
      <c r="R255" s="87"/>
      <c r="S255" s="87"/>
      <c r="T255" s="88"/>
      <c r="U255" s="34"/>
      <c r="V255" s="34"/>
      <c r="W255" s="34"/>
      <c r="X255" s="34"/>
      <c r="Y255" s="34"/>
      <c r="Z255" s="34"/>
      <c r="AA255" s="34"/>
      <c r="AB255" s="34"/>
      <c r="AC255" s="34"/>
      <c r="AD255" s="34"/>
      <c r="AE255" s="34"/>
      <c r="AT255" s="13" t="s">
        <v>172</v>
      </c>
      <c r="AU255" s="13" t="s">
        <v>78</v>
      </c>
    </row>
    <row r="256" s="2" customFormat="1" ht="16.5" customHeight="1">
      <c r="A256" s="34"/>
      <c r="B256" s="35"/>
      <c r="C256" s="235" t="s">
        <v>462</v>
      </c>
      <c r="D256" s="235" t="s">
        <v>397</v>
      </c>
      <c r="E256" s="236" t="s">
        <v>463</v>
      </c>
      <c r="F256" s="237" t="s">
        <v>464</v>
      </c>
      <c r="G256" s="238" t="s">
        <v>167</v>
      </c>
      <c r="H256" s="239">
        <v>1</v>
      </c>
      <c r="I256" s="240"/>
      <c r="J256" s="241">
        <f>ROUND(I256*H256,2)</f>
        <v>0</v>
      </c>
      <c r="K256" s="237" t="s">
        <v>168</v>
      </c>
      <c r="L256" s="242"/>
      <c r="M256" s="243" t="s">
        <v>1</v>
      </c>
      <c r="N256" s="244" t="s">
        <v>43</v>
      </c>
      <c r="O256" s="87"/>
      <c r="P256" s="204">
        <f>O256*H256</f>
        <v>0</v>
      </c>
      <c r="Q256" s="204">
        <v>0.00173</v>
      </c>
      <c r="R256" s="204">
        <f>Q256*H256</f>
        <v>0.00173</v>
      </c>
      <c r="S256" s="204">
        <v>0</v>
      </c>
      <c r="T256" s="205">
        <f>S256*H256</f>
        <v>0</v>
      </c>
      <c r="U256" s="34"/>
      <c r="V256" s="34"/>
      <c r="W256" s="34"/>
      <c r="X256" s="34"/>
      <c r="Y256" s="34"/>
      <c r="Z256" s="34"/>
      <c r="AA256" s="34"/>
      <c r="AB256" s="34"/>
      <c r="AC256" s="34"/>
      <c r="AD256" s="34"/>
      <c r="AE256" s="34"/>
      <c r="AR256" s="206" t="s">
        <v>435</v>
      </c>
      <c r="AT256" s="206" t="s">
        <v>397</v>
      </c>
      <c r="AU256" s="206" t="s">
        <v>78</v>
      </c>
      <c r="AY256" s="13" t="s">
        <v>170</v>
      </c>
      <c r="BE256" s="207">
        <f>IF(N256="základní",J256,0)</f>
        <v>0</v>
      </c>
      <c r="BF256" s="207">
        <f>IF(N256="snížená",J256,0)</f>
        <v>0</v>
      </c>
      <c r="BG256" s="207">
        <f>IF(N256="zákl. přenesená",J256,0)</f>
        <v>0</v>
      </c>
      <c r="BH256" s="207">
        <f>IF(N256="sníž. přenesená",J256,0)</f>
        <v>0</v>
      </c>
      <c r="BI256" s="207">
        <f>IF(N256="nulová",J256,0)</f>
        <v>0</v>
      </c>
      <c r="BJ256" s="13" t="s">
        <v>85</v>
      </c>
      <c r="BK256" s="207">
        <f>ROUND(I256*H256,2)</f>
        <v>0</v>
      </c>
      <c r="BL256" s="13" t="s">
        <v>435</v>
      </c>
      <c r="BM256" s="206" t="s">
        <v>465</v>
      </c>
    </row>
    <row r="257" s="2" customFormat="1">
      <c r="A257" s="34"/>
      <c r="B257" s="35"/>
      <c r="C257" s="36"/>
      <c r="D257" s="208" t="s">
        <v>172</v>
      </c>
      <c r="E257" s="36"/>
      <c r="F257" s="209" t="s">
        <v>452</v>
      </c>
      <c r="G257" s="36"/>
      <c r="H257" s="36"/>
      <c r="I257" s="210"/>
      <c r="J257" s="36"/>
      <c r="K257" s="36"/>
      <c r="L257" s="40"/>
      <c r="M257" s="211"/>
      <c r="N257" s="212"/>
      <c r="O257" s="87"/>
      <c r="P257" s="87"/>
      <c r="Q257" s="87"/>
      <c r="R257" s="87"/>
      <c r="S257" s="87"/>
      <c r="T257" s="88"/>
      <c r="U257" s="34"/>
      <c r="V257" s="34"/>
      <c r="W257" s="34"/>
      <c r="X257" s="34"/>
      <c r="Y257" s="34"/>
      <c r="Z257" s="34"/>
      <c r="AA257" s="34"/>
      <c r="AB257" s="34"/>
      <c r="AC257" s="34"/>
      <c r="AD257" s="34"/>
      <c r="AE257" s="34"/>
      <c r="AT257" s="13" t="s">
        <v>172</v>
      </c>
      <c r="AU257" s="13" t="s">
        <v>78</v>
      </c>
    </row>
    <row r="258" s="2" customFormat="1" ht="16.5" customHeight="1">
      <c r="A258" s="34"/>
      <c r="B258" s="35"/>
      <c r="C258" s="235" t="s">
        <v>466</v>
      </c>
      <c r="D258" s="235" t="s">
        <v>397</v>
      </c>
      <c r="E258" s="236" t="s">
        <v>467</v>
      </c>
      <c r="F258" s="237" t="s">
        <v>468</v>
      </c>
      <c r="G258" s="238" t="s">
        <v>167</v>
      </c>
      <c r="H258" s="239">
        <v>3</v>
      </c>
      <c r="I258" s="240"/>
      <c r="J258" s="241">
        <f>ROUND(I258*H258,2)</f>
        <v>0</v>
      </c>
      <c r="K258" s="237" t="s">
        <v>168</v>
      </c>
      <c r="L258" s="242"/>
      <c r="M258" s="243" t="s">
        <v>1</v>
      </c>
      <c r="N258" s="244" t="s">
        <v>43</v>
      </c>
      <c r="O258" s="87"/>
      <c r="P258" s="204">
        <f>O258*H258</f>
        <v>0</v>
      </c>
      <c r="Q258" s="204">
        <v>0.0017899999999999999</v>
      </c>
      <c r="R258" s="204">
        <f>Q258*H258</f>
        <v>0.0053699999999999998</v>
      </c>
      <c r="S258" s="204">
        <v>0</v>
      </c>
      <c r="T258" s="205">
        <f>S258*H258</f>
        <v>0</v>
      </c>
      <c r="U258" s="34"/>
      <c r="V258" s="34"/>
      <c r="W258" s="34"/>
      <c r="X258" s="34"/>
      <c r="Y258" s="34"/>
      <c r="Z258" s="34"/>
      <c r="AA258" s="34"/>
      <c r="AB258" s="34"/>
      <c r="AC258" s="34"/>
      <c r="AD258" s="34"/>
      <c r="AE258" s="34"/>
      <c r="AR258" s="206" t="s">
        <v>435</v>
      </c>
      <c r="AT258" s="206" t="s">
        <v>397</v>
      </c>
      <c r="AU258" s="206" t="s">
        <v>78</v>
      </c>
      <c r="AY258" s="13" t="s">
        <v>170</v>
      </c>
      <c r="BE258" s="207">
        <f>IF(N258="základní",J258,0)</f>
        <v>0</v>
      </c>
      <c r="BF258" s="207">
        <f>IF(N258="snížená",J258,0)</f>
        <v>0</v>
      </c>
      <c r="BG258" s="207">
        <f>IF(N258="zákl. přenesená",J258,0)</f>
        <v>0</v>
      </c>
      <c r="BH258" s="207">
        <f>IF(N258="sníž. přenesená",J258,0)</f>
        <v>0</v>
      </c>
      <c r="BI258" s="207">
        <f>IF(N258="nulová",J258,0)</f>
        <v>0</v>
      </c>
      <c r="BJ258" s="13" t="s">
        <v>85</v>
      </c>
      <c r="BK258" s="207">
        <f>ROUND(I258*H258,2)</f>
        <v>0</v>
      </c>
      <c r="BL258" s="13" t="s">
        <v>435</v>
      </c>
      <c r="BM258" s="206" t="s">
        <v>469</v>
      </c>
    </row>
    <row r="259" s="2" customFormat="1">
      <c r="A259" s="34"/>
      <c r="B259" s="35"/>
      <c r="C259" s="36"/>
      <c r="D259" s="208" t="s">
        <v>172</v>
      </c>
      <c r="E259" s="36"/>
      <c r="F259" s="209" t="s">
        <v>470</v>
      </c>
      <c r="G259" s="36"/>
      <c r="H259" s="36"/>
      <c r="I259" s="210"/>
      <c r="J259" s="36"/>
      <c r="K259" s="36"/>
      <c r="L259" s="40"/>
      <c r="M259" s="211"/>
      <c r="N259" s="212"/>
      <c r="O259" s="87"/>
      <c r="P259" s="87"/>
      <c r="Q259" s="87"/>
      <c r="R259" s="87"/>
      <c r="S259" s="87"/>
      <c r="T259" s="88"/>
      <c r="U259" s="34"/>
      <c r="V259" s="34"/>
      <c r="W259" s="34"/>
      <c r="X259" s="34"/>
      <c r="Y259" s="34"/>
      <c r="Z259" s="34"/>
      <c r="AA259" s="34"/>
      <c r="AB259" s="34"/>
      <c r="AC259" s="34"/>
      <c r="AD259" s="34"/>
      <c r="AE259" s="34"/>
      <c r="AT259" s="13" t="s">
        <v>172</v>
      </c>
      <c r="AU259" s="13" t="s">
        <v>78</v>
      </c>
    </row>
    <row r="260" s="10" customFormat="1">
      <c r="A260" s="10"/>
      <c r="B260" s="213"/>
      <c r="C260" s="214"/>
      <c r="D260" s="208" t="s">
        <v>187</v>
      </c>
      <c r="E260" s="215" t="s">
        <v>1</v>
      </c>
      <c r="F260" s="216" t="s">
        <v>471</v>
      </c>
      <c r="G260" s="214"/>
      <c r="H260" s="217">
        <v>3</v>
      </c>
      <c r="I260" s="218"/>
      <c r="J260" s="214"/>
      <c r="K260" s="214"/>
      <c r="L260" s="219"/>
      <c r="M260" s="220"/>
      <c r="N260" s="221"/>
      <c r="O260" s="221"/>
      <c r="P260" s="221"/>
      <c r="Q260" s="221"/>
      <c r="R260" s="221"/>
      <c r="S260" s="221"/>
      <c r="T260" s="222"/>
      <c r="U260" s="10"/>
      <c r="V260" s="10"/>
      <c r="W260" s="10"/>
      <c r="X260" s="10"/>
      <c r="Y260" s="10"/>
      <c r="Z260" s="10"/>
      <c r="AA260" s="10"/>
      <c r="AB260" s="10"/>
      <c r="AC260" s="10"/>
      <c r="AD260" s="10"/>
      <c r="AE260" s="10"/>
      <c r="AT260" s="223" t="s">
        <v>187</v>
      </c>
      <c r="AU260" s="223" t="s">
        <v>78</v>
      </c>
      <c r="AV260" s="10" t="s">
        <v>87</v>
      </c>
      <c r="AW260" s="10" t="s">
        <v>34</v>
      </c>
      <c r="AX260" s="10" t="s">
        <v>85</v>
      </c>
      <c r="AY260" s="223" t="s">
        <v>170</v>
      </c>
    </row>
    <row r="261" s="2" customFormat="1" ht="16.5" customHeight="1">
      <c r="A261" s="34"/>
      <c r="B261" s="35"/>
      <c r="C261" s="235" t="s">
        <v>472</v>
      </c>
      <c r="D261" s="235" t="s">
        <v>397</v>
      </c>
      <c r="E261" s="236" t="s">
        <v>473</v>
      </c>
      <c r="F261" s="237" t="s">
        <v>474</v>
      </c>
      <c r="G261" s="238" t="s">
        <v>167</v>
      </c>
      <c r="H261" s="239">
        <v>2</v>
      </c>
      <c r="I261" s="240"/>
      <c r="J261" s="241">
        <f>ROUND(I261*H261,2)</f>
        <v>0</v>
      </c>
      <c r="K261" s="237" t="s">
        <v>168</v>
      </c>
      <c r="L261" s="242"/>
      <c r="M261" s="243" t="s">
        <v>1</v>
      </c>
      <c r="N261" s="244" t="s">
        <v>43</v>
      </c>
      <c r="O261" s="87"/>
      <c r="P261" s="204">
        <f>O261*H261</f>
        <v>0</v>
      </c>
      <c r="Q261" s="204">
        <v>0.00182</v>
      </c>
      <c r="R261" s="204">
        <f>Q261*H261</f>
        <v>0.00364</v>
      </c>
      <c r="S261" s="204">
        <v>0</v>
      </c>
      <c r="T261" s="205">
        <f>S261*H261</f>
        <v>0</v>
      </c>
      <c r="U261" s="34"/>
      <c r="V261" s="34"/>
      <c r="W261" s="34"/>
      <c r="X261" s="34"/>
      <c r="Y261" s="34"/>
      <c r="Z261" s="34"/>
      <c r="AA261" s="34"/>
      <c r="AB261" s="34"/>
      <c r="AC261" s="34"/>
      <c r="AD261" s="34"/>
      <c r="AE261" s="34"/>
      <c r="AR261" s="206" t="s">
        <v>435</v>
      </c>
      <c r="AT261" s="206" t="s">
        <v>397</v>
      </c>
      <c r="AU261" s="206" t="s">
        <v>78</v>
      </c>
      <c r="AY261" s="13" t="s">
        <v>170</v>
      </c>
      <c r="BE261" s="207">
        <f>IF(N261="základní",J261,0)</f>
        <v>0</v>
      </c>
      <c r="BF261" s="207">
        <f>IF(N261="snížená",J261,0)</f>
        <v>0</v>
      </c>
      <c r="BG261" s="207">
        <f>IF(N261="zákl. přenesená",J261,0)</f>
        <v>0</v>
      </c>
      <c r="BH261" s="207">
        <f>IF(N261="sníž. přenesená",J261,0)</f>
        <v>0</v>
      </c>
      <c r="BI261" s="207">
        <f>IF(N261="nulová",J261,0)</f>
        <v>0</v>
      </c>
      <c r="BJ261" s="13" t="s">
        <v>85</v>
      </c>
      <c r="BK261" s="207">
        <f>ROUND(I261*H261,2)</f>
        <v>0</v>
      </c>
      <c r="BL261" s="13" t="s">
        <v>435</v>
      </c>
      <c r="BM261" s="206" t="s">
        <v>475</v>
      </c>
    </row>
    <row r="262" s="2" customFormat="1">
      <c r="A262" s="34"/>
      <c r="B262" s="35"/>
      <c r="C262" s="36"/>
      <c r="D262" s="208" t="s">
        <v>172</v>
      </c>
      <c r="E262" s="36"/>
      <c r="F262" s="209" t="s">
        <v>476</v>
      </c>
      <c r="G262" s="36"/>
      <c r="H262" s="36"/>
      <c r="I262" s="210"/>
      <c r="J262" s="36"/>
      <c r="K262" s="36"/>
      <c r="L262" s="40"/>
      <c r="M262" s="211"/>
      <c r="N262" s="212"/>
      <c r="O262" s="87"/>
      <c r="P262" s="87"/>
      <c r="Q262" s="87"/>
      <c r="R262" s="87"/>
      <c r="S262" s="87"/>
      <c r="T262" s="88"/>
      <c r="U262" s="34"/>
      <c r="V262" s="34"/>
      <c r="W262" s="34"/>
      <c r="X262" s="34"/>
      <c r="Y262" s="34"/>
      <c r="Z262" s="34"/>
      <c r="AA262" s="34"/>
      <c r="AB262" s="34"/>
      <c r="AC262" s="34"/>
      <c r="AD262" s="34"/>
      <c r="AE262" s="34"/>
      <c r="AT262" s="13" t="s">
        <v>172</v>
      </c>
      <c r="AU262" s="13" t="s">
        <v>78</v>
      </c>
    </row>
    <row r="263" s="2" customFormat="1" ht="16.5" customHeight="1">
      <c r="A263" s="34"/>
      <c r="B263" s="35"/>
      <c r="C263" s="235" t="s">
        <v>477</v>
      </c>
      <c r="D263" s="235" t="s">
        <v>397</v>
      </c>
      <c r="E263" s="236" t="s">
        <v>478</v>
      </c>
      <c r="F263" s="237" t="s">
        <v>479</v>
      </c>
      <c r="G263" s="238" t="s">
        <v>167</v>
      </c>
      <c r="H263" s="239">
        <v>1</v>
      </c>
      <c r="I263" s="240"/>
      <c r="J263" s="241">
        <f>ROUND(I263*H263,2)</f>
        <v>0</v>
      </c>
      <c r="K263" s="237" t="s">
        <v>168</v>
      </c>
      <c r="L263" s="242"/>
      <c r="M263" s="243" t="s">
        <v>1</v>
      </c>
      <c r="N263" s="244" t="s">
        <v>43</v>
      </c>
      <c r="O263" s="87"/>
      <c r="P263" s="204">
        <f>O263*H263</f>
        <v>0</v>
      </c>
      <c r="Q263" s="204">
        <v>0.0018500000000000001</v>
      </c>
      <c r="R263" s="204">
        <f>Q263*H263</f>
        <v>0.0018500000000000001</v>
      </c>
      <c r="S263" s="204">
        <v>0</v>
      </c>
      <c r="T263" s="205">
        <f>S263*H263</f>
        <v>0</v>
      </c>
      <c r="U263" s="34"/>
      <c r="V263" s="34"/>
      <c r="W263" s="34"/>
      <c r="X263" s="34"/>
      <c r="Y263" s="34"/>
      <c r="Z263" s="34"/>
      <c r="AA263" s="34"/>
      <c r="AB263" s="34"/>
      <c r="AC263" s="34"/>
      <c r="AD263" s="34"/>
      <c r="AE263" s="34"/>
      <c r="AR263" s="206" t="s">
        <v>259</v>
      </c>
      <c r="AT263" s="206" t="s">
        <v>397</v>
      </c>
      <c r="AU263" s="206" t="s">
        <v>78</v>
      </c>
      <c r="AY263" s="13" t="s">
        <v>170</v>
      </c>
      <c r="BE263" s="207">
        <f>IF(N263="základní",J263,0)</f>
        <v>0</v>
      </c>
      <c r="BF263" s="207">
        <f>IF(N263="snížená",J263,0)</f>
        <v>0</v>
      </c>
      <c r="BG263" s="207">
        <f>IF(N263="zákl. přenesená",J263,0)</f>
        <v>0</v>
      </c>
      <c r="BH263" s="207">
        <f>IF(N263="sníž. přenesená",J263,0)</f>
        <v>0</v>
      </c>
      <c r="BI263" s="207">
        <f>IF(N263="nulová",J263,0)</f>
        <v>0</v>
      </c>
      <c r="BJ263" s="13" t="s">
        <v>85</v>
      </c>
      <c r="BK263" s="207">
        <f>ROUND(I263*H263,2)</f>
        <v>0</v>
      </c>
      <c r="BL263" s="13" t="s">
        <v>259</v>
      </c>
      <c r="BM263" s="206" t="s">
        <v>480</v>
      </c>
    </row>
    <row r="264" s="2" customFormat="1">
      <c r="A264" s="34"/>
      <c r="B264" s="35"/>
      <c r="C264" s="36"/>
      <c r="D264" s="208" t="s">
        <v>172</v>
      </c>
      <c r="E264" s="36"/>
      <c r="F264" s="209" t="s">
        <v>481</v>
      </c>
      <c r="G264" s="36"/>
      <c r="H264" s="36"/>
      <c r="I264" s="210"/>
      <c r="J264" s="36"/>
      <c r="K264" s="36"/>
      <c r="L264" s="40"/>
      <c r="M264" s="211"/>
      <c r="N264" s="212"/>
      <c r="O264" s="87"/>
      <c r="P264" s="87"/>
      <c r="Q264" s="87"/>
      <c r="R264" s="87"/>
      <c r="S264" s="87"/>
      <c r="T264" s="88"/>
      <c r="U264" s="34"/>
      <c r="V264" s="34"/>
      <c r="W264" s="34"/>
      <c r="X264" s="34"/>
      <c r="Y264" s="34"/>
      <c r="Z264" s="34"/>
      <c r="AA264" s="34"/>
      <c r="AB264" s="34"/>
      <c r="AC264" s="34"/>
      <c r="AD264" s="34"/>
      <c r="AE264" s="34"/>
      <c r="AT264" s="13" t="s">
        <v>172</v>
      </c>
      <c r="AU264" s="13" t="s">
        <v>78</v>
      </c>
    </row>
    <row r="265" s="2" customFormat="1" ht="16.5" customHeight="1">
      <c r="A265" s="34"/>
      <c r="B265" s="35"/>
      <c r="C265" s="235" t="s">
        <v>482</v>
      </c>
      <c r="D265" s="235" t="s">
        <v>397</v>
      </c>
      <c r="E265" s="236" t="s">
        <v>483</v>
      </c>
      <c r="F265" s="237" t="s">
        <v>484</v>
      </c>
      <c r="G265" s="238" t="s">
        <v>167</v>
      </c>
      <c r="H265" s="239">
        <v>4</v>
      </c>
      <c r="I265" s="240"/>
      <c r="J265" s="241">
        <f>ROUND(I265*H265,2)</f>
        <v>0</v>
      </c>
      <c r="K265" s="237" t="s">
        <v>168</v>
      </c>
      <c r="L265" s="242"/>
      <c r="M265" s="243" t="s">
        <v>1</v>
      </c>
      <c r="N265" s="244" t="s">
        <v>43</v>
      </c>
      <c r="O265" s="87"/>
      <c r="P265" s="204">
        <f>O265*H265</f>
        <v>0</v>
      </c>
      <c r="Q265" s="204">
        <v>0.0018799999999999999</v>
      </c>
      <c r="R265" s="204">
        <f>Q265*H265</f>
        <v>0.0075199999999999998</v>
      </c>
      <c r="S265" s="204">
        <v>0</v>
      </c>
      <c r="T265" s="205">
        <f>S265*H265</f>
        <v>0</v>
      </c>
      <c r="U265" s="34"/>
      <c r="V265" s="34"/>
      <c r="W265" s="34"/>
      <c r="X265" s="34"/>
      <c r="Y265" s="34"/>
      <c r="Z265" s="34"/>
      <c r="AA265" s="34"/>
      <c r="AB265" s="34"/>
      <c r="AC265" s="34"/>
      <c r="AD265" s="34"/>
      <c r="AE265" s="34"/>
      <c r="AR265" s="206" t="s">
        <v>435</v>
      </c>
      <c r="AT265" s="206" t="s">
        <v>397</v>
      </c>
      <c r="AU265" s="206" t="s">
        <v>78</v>
      </c>
      <c r="AY265" s="13" t="s">
        <v>170</v>
      </c>
      <c r="BE265" s="207">
        <f>IF(N265="základní",J265,0)</f>
        <v>0</v>
      </c>
      <c r="BF265" s="207">
        <f>IF(N265="snížená",J265,0)</f>
        <v>0</v>
      </c>
      <c r="BG265" s="207">
        <f>IF(N265="zákl. přenesená",J265,0)</f>
        <v>0</v>
      </c>
      <c r="BH265" s="207">
        <f>IF(N265="sníž. přenesená",J265,0)</f>
        <v>0</v>
      </c>
      <c r="BI265" s="207">
        <f>IF(N265="nulová",J265,0)</f>
        <v>0</v>
      </c>
      <c r="BJ265" s="13" t="s">
        <v>85</v>
      </c>
      <c r="BK265" s="207">
        <f>ROUND(I265*H265,2)</f>
        <v>0</v>
      </c>
      <c r="BL265" s="13" t="s">
        <v>435</v>
      </c>
      <c r="BM265" s="206" t="s">
        <v>485</v>
      </c>
    </row>
    <row r="266" s="2" customFormat="1">
      <c r="A266" s="34"/>
      <c r="B266" s="35"/>
      <c r="C266" s="36"/>
      <c r="D266" s="208" t="s">
        <v>172</v>
      </c>
      <c r="E266" s="36"/>
      <c r="F266" s="209" t="s">
        <v>486</v>
      </c>
      <c r="G266" s="36"/>
      <c r="H266" s="36"/>
      <c r="I266" s="210"/>
      <c r="J266" s="36"/>
      <c r="K266" s="36"/>
      <c r="L266" s="40"/>
      <c r="M266" s="211"/>
      <c r="N266" s="212"/>
      <c r="O266" s="87"/>
      <c r="P266" s="87"/>
      <c r="Q266" s="87"/>
      <c r="R266" s="87"/>
      <c r="S266" s="87"/>
      <c r="T266" s="88"/>
      <c r="U266" s="34"/>
      <c r="V266" s="34"/>
      <c r="W266" s="34"/>
      <c r="X266" s="34"/>
      <c r="Y266" s="34"/>
      <c r="Z266" s="34"/>
      <c r="AA266" s="34"/>
      <c r="AB266" s="34"/>
      <c r="AC266" s="34"/>
      <c r="AD266" s="34"/>
      <c r="AE266" s="34"/>
      <c r="AT266" s="13" t="s">
        <v>172</v>
      </c>
      <c r="AU266" s="13" t="s">
        <v>78</v>
      </c>
    </row>
    <row r="267" s="10" customFormat="1">
      <c r="A267" s="10"/>
      <c r="B267" s="213"/>
      <c r="C267" s="214"/>
      <c r="D267" s="208" t="s">
        <v>187</v>
      </c>
      <c r="E267" s="215" t="s">
        <v>1</v>
      </c>
      <c r="F267" s="216" t="s">
        <v>487</v>
      </c>
      <c r="G267" s="214"/>
      <c r="H267" s="217">
        <v>4</v>
      </c>
      <c r="I267" s="218"/>
      <c r="J267" s="214"/>
      <c r="K267" s="214"/>
      <c r="L267" s="219"/>
      <c r="M267" s="220"/>
      <c r="N267" s="221"/>
      <c r="O267" s="221"/>
      <c r="P267" s="221"/>
      <c r="Q267" s="221"/>
      <c r="R267" s="221"/>
      <c r="S267" s="221"/>
      <c r="T267" s="222"/>
      <c r="U267" s="10"/>
      <c r="V267" s="10"/>
      <c r="W267" s="10"/>
      <c r="X267" s="10"/>
      <c r="Y267" s="10"/>
      <c r="Z267" s="10"/>
      <c r="AA267" s="10"/>
      <c r="AB267" s="10"/>
      <c r="AC267" s="10"/>
      <c r="AD267" s="10"/>
      <c r="AE267" s="10"/>
      <c r="AT267" s="223" t="s">
        <v>187</v>
      </c>
      <c r="AU267" s="223" t="s">
        <v>78</v>
      </c>
      <c r="AV267" s="10" t="s">
        <v>87</v>
      </c>
      <c r="AW267" s="10" t="s">
        <v>34</v>
      </c>
      <c r="AX267" s="10" t="s">
        <v>85</v>
      </c>
      <c r="AY267" s="223" t="s">
        <v>170</v>
      </c>
    </row>
    <row r="268" s="2" customFormat="1" ht="16.5" customHeight="1">
      <c r="A268" s="34"/>
      <c r="B268" s="35"/>
      <c r="C268" s="235" t="s">
        <v>488</v>
      </c>
      <c r="D268" s="235" t="s">
        <v>397</v>
      </c>
      <c r="E268" s="236" t="s">
        <v>489</v>
      </c>
      <c r="F268" s="237" t="s">
        <v>490</v>
      </c>
      <c r="G268" s="238" t="s">
        <v>167</v>
      </c>
      <c r="H268" s="239">
        <v>1</v>
      </c>
      <c r="I268" s="240"/>
      <c r="J268" s="241">
        <f>ROUND(I268*H268,2)</f>
        <v>0</v>
      </c>
      <c r="K268" s="237" t="s">
        <v>168</v>
      </c>
      <c r="L268" s="242"/>
      <c r="M268" s="243" t="s">
        <v>1</v>
      </c>
      <c r="N268" s="244" t="s">
        <v>43</v>
      </c>
      <c r="O268" s="87"/>
      <c r="P268" s="204">
        <f>O268*H268</f>
        <v>0</v>
      </c>
      <c r="Q268" s="204">
        <v>0.0019400000000000001</v>
      </c>
      <c r="R268" s="204">
        <f>Q268*H268</f>
        <v>0.0019400000000000001</v>
      </c>
      <c r="S268" s="204">
        <v>0</v>
      </c>
      <c r="T268" s="205">
        <f>S268*H268</f>
        <v>0</v>
      </c>
      <c r="U268" s="34"/>
      <c r="V268" s="34"/>
      <c r="W268" s="34"/>
      <c r="X268" s="34"/>
      <c r="Y268" s="34"/>
      <c r="Z268" s="34"/>
      <c r="AA268" s="34"/>
      <c r="AB268" s="34"/>
      <c r="AC268" s="34"/>
      <c r="AD268" s="34"/>
      <c r="AE268" s="34"/>
      <c r="AR268" s="206" t="s">
        <v>435</v>
      </c>
      <c r="AT268" s="206" t="s">
        <v>397</v>
      </c>
      <c r="AU268" s="206" t="s">
        <v>78</v>
      </c>
      <c r="AY268" s="13" t="s">
        <v>170</v>
      </c>
      <c r="BE268" s="207">
        <f>IF(N268="základní",J268,0)</f>
        <v>0</v>
      </c>
      <c r="BF268" s="207">
        <f>IF(N268="snížená",J268,0)</f>
        <v>0</v>
      </c>
      <c r="BG268" s="207">
        <f>IF(N268="zákl. přenesená",J268,0)</f>
        <v>0</v>
      </c>
      <c r="BH268" s="207">
        <f>IF(N268="sníž. přenesená",J268,0)</f>
        <v>0</v>
      </c>
      <c r="BI268" s="207">
        <f>IF(N268="nulová",J268,0)</f>
        <v>0</v>
      </c>
      <c r="BJ268" s="13" t="s">
        <v>85</v>
      </c>
      <c r="BK268" s="207">
        <f>ROUND(I268*H268,2)</f>
        <v>0</v>
      </c>
      <c r="BL268" s="13" t="s">
        <v>435</v>
      </c>
      <c r="BM268" s="206" t="s">
        <v>491</v>
      </c>
    </row>
    <row r="269" s="2" customFormat="1">
      <c r="A269" s="34"/>
      <c r="B269" s="35"/>
      <c r="C269" s="36"/>
      <c r="D269" s="208" t="s">
        <v>172</v>
      </c>
      <c r="E269" s="36"/>
      <c r="F269" s="209" t="s">
        <v>437</v>
      </c>
      <c r="G269" s="36"/>
      <c r="H269" s="36"/>
      <c r="I269" s="210"/>
      <c r="J269" s="36"/>
      <c r="K269" s="36"/>
      <c r="L269" s="40"/>
      <c r="M269" s="211"/>
      <c r="N269" s="212"/>
      <c r="O269" s="87"/>
      <c r="P269" s="87"/>
      <c r="Q269" s="87"/>
      <c r="R269" s="87"/>
      <c r="S269" s="87"/>
      <c r="T269" s="88"/>
      <c r="U269" s="34"/>
      <c r="V269" s="34"/>
      <c r="W269" s="34"/>
      <c r="X269" s="34"/>
      <c r="Y269" s="34"/>
      <c r="Z269" s="34"/>
      <c r="AA269" s="34"/>
      <c r="AB269" s="34"/>
      <c r="AC269" s="34"/>
      <c r="AD269" s="34"/>
      <c r="AE269" s="34"/>
      <c r="AT269" s="13" t="s">
        <v>172</v>
      </c>
      <c r="AU269" s="13" t="s">
        <v>78</v>
      </c>
    </row>
    <row r="270" s="2" customFormat="1" ht="16.5" customHeight="1">
      <c r="A270" s="34"/>
      <c r="B270" s="35"/>
      <c r="C270" s="235" t="s">
        <v>492</v>
      </c>
      <c r="D270" s="235" t="s">
        <v>397</v>
      </c>
      <c r="E270" s="236" t="s">
        <v>493</v>
      </c>
      <c r="F270" s="237" t="s">
        <v>494</v>
      </c>
      <c r="G270" s="238" t="s">
        <v>167</v>
      </c>
      <c r="H270" s="239">
        <v>2</v>
      </c>
      <c r="I270" s="240"/>
      <c r="J270" s="241">
        <f>ROUND(I270*H270,2)</f>
        <v>0</v>
      </c>
      <c r="K270" s="237" t="s">
        <v>168</v>
      </c>
      <c r="L270" s="242"/>
      <c r="M270" s="243" t="s">
        <v>1</v>
      </c>
      <c r="N270" s="244" t="s">
        <v>43</v>
      </c>
      <c r="O270" s="87"/>
      <c r="P270" s="204">
        <f>O270*H270</f>
        <v>0</v>
      </c>
      <c r="Q270" s="204">
        <v>0.002</v>
      </c>
      <c r="R270" s="204">
        <f>Q270*H270</f>
        <v>0.0040000000000000001</v>
      </c>
      <c r="S270" s="204">
        <v>0</v>
      </c>
      <c r="T270" s="205">
        <f>S270*H270</f>
        <v>0</v>
      </c>
      <c r="U270" s="34"/>
      <c r="V270" s="34"/>
      <c r="W270" s="34"/>
      <c r="X270" s="34"/>
      <c r="Y270" s="34"/>
      <c r="Z270" s="34"/>
      <c r="AA270" s="34"/>
      <c r="AB270" s="34"/>
      <c r="AC270" s="34"/>
      <c r="AD270" s="34"/>
      <c r="AE270" s="34"/>
      <c r="AR270" s="206" t="s">
        <v>435</v>
      </c>
      <c r="AT270" s="206" t="s">
        <v>397</v>
      </c>
      <c r="AU270" s="206" t="s">
        <v>78</v>
      </c>
      <c r="AY270" s="13" t="s">
        <v>170</v>
      </c>
      <c r="BE270" s="207">
        <f>IF(N270="základní",J270,0)</f>
        <v>0</v>
      </c>
      <c r="BF270" s="207">
        <f>IF(N270="snížená",J270,0)</f>
        <v>0</v>
      </c>
      <c r="BG270" s="207">
        <f>IF(N270="zákl. přenesená",J270,0)</f>
        <v>0</v>
      </c>
      <c r="BH270" s="207">
        <f>IF(N270="sníž. přenesená",J270,0)</f>
        <v>0</v>
      </c>
      <c r="BI270" s="207">
        <f>IF(N270="nulová",J270,0)</f>
        <v>0</v>
      </c>
      <c r="BJ270" s="13" t="s">
        <v>85</v>
      </c>
      <c r="BK270" s="207">
        <f>ROUND(I270*H270,2)</f>
        <v>0</v>
      </c>
      <c r="BL270" s="13" t="s">
        <v>435</v>
      </c>
      <c r="BM270" s="206" t="s">
        <v>495</v>
      </c>
    </row>
    <row r="271" s="2" customFormat="1">
      <c r="A271" s="34"/>
      <c r="B271" s="35"/>
      <c r="C271" s="36"/>
      <c r="D271" s="208" t="s">
        <v>172</v>
      </c>
      <c r="E271" s="36"/>
      <c r="F271" s="209" t="s">
        <v>476</v>
      </c>
      <c r="G271" s="36"/>
      <c r="H271" s="36"/>
      <c r="I271" s="210"/>
      <c r="J271" s="36"/>
      <c r="K271" s="36"/>
      <c r="L271" s="40"/>
      <c r="M271" s="211"/>
      <c r="N271" s="212"/>
      <c r="O271" s="87"/>
      <c r="P271" s="87"/>
      <c r="Q271" s="87"/>
      <c r="R271" s="87"/>
      <c r="S271" s="87"/>
      <c r="T271" s="88"/>
      <c r="U271" s="34"/>
      <c r="V271" s="34"/>
      <c r="W271" s="34"/>
      <c r="X271" s="34"/>
      <c r="Y271" s="34"/>
      <c r="Z271" s="34"/>
      <c r="AA271" s="34"/>
      <c r="AB271" s="34"/>
      <c r="AC271" s="34"/>
      <c r="AD271" s="34"/>
      <c r="AE271" s="34"/>
      <c r="AT271" s="13" t="s">
        <v>172</v>
      </c>
      <c r="AU271" s="13" t="s">
        <v>78</v>
      </c>
    </row>
    <row r="272" s="2" customFormat="1" ht="16.5" customHeight="1">
      <c r="A272" s="34"/>
      <c r="B272" s="35"/>
      <c r="C272" s="235" t="s">
        <v>496</v>
      </c>
      <c r="D272" s="235" t="s">
        <v>397</v>
      </c>
      <c r="E272" s="236" t="s">
        <v>497</v>
      </c>
      <c r="F272" s="237" t="s">
        <v>498</v>
      </c>
      <c r="G272" s="238" t="s">
        <v>167</v>
      </c>
      <c r="H272" s="239">
        <v>1</v>
      </c>
      <c r="I272" s="240"/>
      <c r="J272" s="241">
        <f>ROUND(I272*H272,2)</f>
        <v>0</v>
      </c>
      <c r="K272" s="237" t="s">
        <v>168</v>
      </c>
      <c r="L272" s="242"/>
      <c r="M272" s="243" t="s">
        <v>1</v>
      </c>
      <c r="N272" s="244" t="s">
        <v>43</v>
      </c>
      <c r="O272" s="87"/>
      <c r="P272" s="204">
        <f>O272*H272</f>
        <v>0</v>
      </c>
      <c r="Q272" s="204">
        <v>0.0020300000000000001</v>
      </c>
      <c r="R272" s="204">
        <f>Q272*H272</f>
        <v>0.0020300000000000001</v>
      </c>
      <c r="S272" s="204">
        <v>0</v>
      </c>
      <c r="T272" s="205">
        <f>S272*H272</f>
        <v>0</v>
      </c>
      <c r="U272" s="34"/>
      <c r="V272" s="34"/>
      <c r="W272" s="34"/>
      <c r="X272" s="34"/>
      <c r="Y272" s="34"/>
      <c r="Z272" s="34"/>
      <c r="AA272" s="34"/>
      <c r="AB272" s="34"/>
      <c r="AC272" s="34"/>
      <c r="AD272" s="34"/>
      <c r="AE272" s="34"/>
      <c r="AR272" s="206" t="s">
        <v>435</v>
      </c>
      <c r="AT272" s="206" t="s">
        <v>397</v>
      </c>
      <c r="AU272" s="206" t="s">
        <v>78</v>
      </c>
      <c r="AY272" s="13" t="s">
        <v>170</v>
      </c>
      <c r="BE272" s="207">
        <f>IF(N272="základní",J272,0)</f>
        <v>0</v>
      </c>
      <c r="BF272" s="207">
        <f>IF(N272="snížená",J272,0)</f>
        <v>0</v>
      </c>
      <c r="BG272" s="207">
        <f>IF(N272="zákl. přenesená",J272,0)</f>
        <v>0</v>
      </c>
      <c r="BH272" s="207">
        <f>IF(N272="sníž. přenesená",J272,0)</f>
        <v>0</v>
      </c>
      <c r="BI272" s="207">
        <f>IF(N272="nulová",J272,0)</f>
        <v>0</v>
      </c>
      <c r="BJ272" s="13" t="s">
        <v>85</v>
      </c>
      <c r="BK272" s="207">
        <f>ROUND(I272*H272,2)</f>
        <v>0</v>
      </c>
      <c r="BL272" s="13" t="s">
        <v>435</v>
      </c>
      <c r="BM272" s="206" t="s">
        <v>499</v>
      </c>
    </row>
    <row r="273" s="2" customFormat="1">
      <c r="A273" s="34"/>
      <c r="B273" s="35"/>
      <c r="C273" s="36"/>
      <c r="D273" s="208" t="s">
        <v>172</v>
      </c>
      <c r="E273" s="36"/>
      <c r="F273" s="209" t="s">
        <v>481</v>
      </c>
      <c r="G273" s="36"/>
      <c r="H273" s="36"/>
      <c r="I273" s="210"/>
      <c r="J273" s="36"/>
      <c r="K273" s="36"/>
      <c r="L273" s="40"/>
      <c r="M273" s="211"/>
      <c r="N273" s="212"/>
      <c r="O273" s="87"/>
      <c r="P273" s="87"/>
      <c r="Q273" s="87"/>
      <c r="R273" s="87"/>
      <c r="S273" s="87"/>
      <c r="T273" s="88"/>
      <c r="U273" s="34"/>
      <c r="V273" s="34"/>
      <c r="W273" s="34"/>
      <c r="X273" s="34"/>
      <c r="Y273" s="34"/>
      <c r="Z273" s="34"/>
      <c r="AA273" s="34"/>
      <c r="AB273" s="34"/>
      <c r="AC273" s="34"/>
      <c r="AD273" s="34"/>
      <c r="AE273" s="34"/>
      <c r="AT273" s="13" t="s">
        <v>172</v>
      </c>
      <c r="AU273" s="13" t="s">
        <v>78</v>
      </c>
    </row>
    <row r="274" s="2" customFormat="1" ht="16.5" customHeight="1">
      <c r="A274" s="34"/>
      <c r="B274" s="35"/>
      <c r="C274" s="235" t="s">
        <v>500</v>
      </c>
      <c r="D274" s="235" t="s">
        <v>397</v>
      </c>
      <c r="E274" s="236" t="s">
        <v>501</v>
      </c>
      <c r="F274" s="237" t="s">
        <v>502</v>
      </c>
      <c r="G274" s="238" t="s">
        <v>167</v>
      </c>
      <c r="H274" s="239">
        <v>3</v>
      </c>
      <c r="I274" s="240"/>
      <c r="J274" s="241">
        <f>ROUND(I274*H274,2)</f>
        <v>0</v>
      </c>
      <c r="K274" s="237" t="s">
        <v>168</v>
      </c>
      <c r="L274" s="242"/>
      <c r="M274" s="243" t="s">
        <v>1</v>
      </c>
      <c r="N274" s="244" t="s">
        <v>43</v>
      </c>
      <c r="O274" s="87"/>
      <c r="P274" s="204">
        <f>O274*H274</f>
        <v>0</v>
      </c>
      <c r="Q274" s="204">
        <v>0.0020600000000000002</v>
      </c>
      <c r="R274" s="204">
        <f>Q274*H274</f>
        <v>0.0061800000000000006</v>
      </c>
      <c r="S274" s="204">
        <v>0</v>
      </c>
      <c r="T274" s="205">
        <f>S274*H274</f>
        <v>0</v>
      </c>
      <c r="U274" s="34"/>
      <c r="V274" s="34"/>
      <c r="W274" s="34"/>
      <c r="X274" s="34"/>
      <c r="Y274" s="34"/>
      <c r="Z274" s="34"/>
      <c r="AA274" s="34"/>
      <c r="AB274" s="34"/>
      <c r="AC274" s="34"/>
      <c r="AD274" s="34"/>
      <c r="AE274" s="34"/>
      <c r="AR274" s="206" t="s">
        <v>435</v>
      </c>
      <c r="AT274" s="206" t="s">
        <v>397</v>
      </c>
      <c r="AU274" s="206" t="s">
        <v>78</v>
      </c>
      <c r="AY274" s="13" t="s">
        <v>170</v>
      </c>
      <c r="BE274" s="207">
        <f>IF(N274="základní",J274,0)</f>
        <v>0</v>
      </c>
      <c r="BF274" s="207">
        <f>IF(N274="snížená",J274,0)</f>
        <v>0</v>
      </c>
      <c r="BG274" s="207">
        <f>IF(N274="zákl. přenesená",J274,0)</f>
        <v>0</v>
      </c>
      <c r="BH274" s="207">
        <f>IF(N274="sníž. přenesená",J274,0)</f>
        <v>0</v>
      </c>
      <c r="BI274" s="207">
        <f>IF(N274="nulová",J274,0)</f>
        <v>0</v>
      </c>
      <c r="BJ274" s="13" t="s">
        <v>85</v>
      </c>
      <c r="BK274" s="207">
        <f>ROUND(I274*H274,2)</f>
        <v>0</v>
      </c>
      <c r="BL274" s="13" t="s">
        <v>435</v>
      </c>
      <c r="BM274" s="206" t="s">
        <v>503</v>
      </c>
    </row>
    <row r="275" s="2" customFormat="1">
      <c r="A275" s="34"/>
      <c r="B275" s="35"/>
      <c r="C275" s="36"/>
      <c r="D275" s="208" t="s">
        <v>172</v>
      </c>
      <c r="E275" s="36"/>
      <c r="F275" s="209" t="s">
        <v>447</v>
      </c>
      <c r="G275" s="36"/>
      <c r="H275" s="36"/>
      <c r="I275" s="210"/>
      <c r="J275" s="36"/>
      <c r="K275" s="36"/>
      <c r="L275" s="40"/>
      <c r="M275" s="211"/>
      <c r="N275" s="212"/>
      <c r="O275" s="87"/>
      <c r="P275" s="87"/>
      <c r="Q275" s="87"/>
      <c r="R275" s="87"/>
      <c r="S275" s="87"/>
      <c r="T275" s="88"/>
      <c r="U275" s="34"/>
      <c r="V275" s="34"/>
      <c r="W275" s="34"/>
      <c r="X275" s="34"/>
      <c r="Y275" s="34"/>
      <c r="Z275" s="34"/>
      <c r="AA275" s="34"/>
      <c r="AB275" s="34"/>
      <c r="AC275" s="34"/>
      <c r="AD275" s="34"/>
      <c r="AE275" s="34"/>
      <c r="AT275" s="13" t="s">
        <v>172</v>
      </c>
      <c r="AU275" s="13" t="s">
        <v>78</v>
      </c>
    </row>
    <row r="276" s="2" customFormat="1" ht="16.5" customHeight="1">
      <c r="A276" s="34"/>
      <c r="B276" s="35"/>
      <c r="C276" s="235" t="s">
        <v>504</v>
      </c>
      <c r="D276" s="235" t="s">
        <v>397</v>
      </c>
      <c r="E276" s="236" t="s">
        <v>505</v>
      </c>
      <c r="F276" s="237" t="s">
        <v>506</v>
      </c>
      <c r="G276" s="238" t="s">
        <v>167</v>
      </c>
      <c r="H276" s="239">
        <v>2</v>
      </c>
      <c r="I276" s="240"/>
      <c r="J276" s="241">
        <f>ROUND(I276*H276,2)</f>
        <v>0</v>
      </c>
      <c r="K276" s="237" t="s">
        <v>168</v>
      </c>
      <c r="L276" s="242"/>
      <c r="M276" s="243" t="s">
        <v>1</v>
      </c>
      <c r="N276" s="244" t="s">
        <v>43</v>
      </c>
      <c r="O276" s="87"/>
      <c r="P276" s="204">
        <f>O276*H276</f>
        <v>0</v>
      </c>
      <c r="Q276" s="204">
        <v>0.0021800000000000001</v>
      </c>
      <c r="R276" s="204">
        <f>Q276*H276</f>
        <v>0.0043600000000000002</v>
      </c>
      <c r="S276" s="204">
        <v>0</v>
      </c>
      <c r="T276" s="205">
        <f>S276*H276</f>
        <v>0</v>
      </c>
      <c r="U276" s="34"/>
      <c r="V276" s="34"/>
      <c r="W276" s="34"/>
      <c r="X276" s="34"/>
      <c r="Y276" s="34"/>
      <c r="Z276" s="34"/>
      <c r="AA276" s="34"/>
      <c r="AB276" s="34"/>
      <c r="AC276" s="34"/>
      <c r="AD276" s="34"/>
      <c r="AE276" s="34"/>
      <c r="AR276" s="206" t="s">
        <v>435</v>
      </c>
      <c r="AT276" s="206" t="s">
        <v>397</v>
      </c>
      <c r="AU276" s="206" t="s">
        <v>78</v>
      </c>
      <c r="AY276" s="13" t="s">
        <v>170</v>
      </c>
      <c r="BE276" s="207">
        <f>IF(N276="základní",J276,0)</f>
        <v>0</v>
      </c>
      <c r="BF276" s="207">
        <f>IF(N276="snížená",J276,0)</f>
        <v>0</v>
      </c>
      <c r="BG276" s="207">
        <f>IF(N276="zákl. přenesená",J276,0)</f>
        <v>0</v>
      </c>
      <c r="BH276" s="207">
        <f>IF(N276="sníž. přenesená",J276,0)</f>
        <v>0</v>
      </c>
      <c r="BI276" s="207">
        <f>IF(N276="nulová",J276,0)</f>
        <v>0</v>
      </c>
      <c r="BJ276" s="13" t="s">
        <v>85</v>
      </c>
      <c r="BK276" s="207">
        <f>ROUND(I276*H276,2)</f>
        <v>0</v>
      </c>
      <c r="BL276" s="13" t="s">
        <v>435</v>
      </c>
      <c r="BM276" s="206" t="s">
        <v>507</v>
      </c>
    </row>
    <row r="277" s="2" customFormat="1">
      <c r="A277" s="34"/>
      <c r="B277" s="35"/>
      <c r="C277" s="36"/>
      <c r="D277" s="208" t="s">
        <v>172</v>
      </c>
      <c r="E277" s="36"/>
      <c r="F277" s="209" t="s">
        <v>476</v>
      </c>
      <c r="G277" s="36"/>
      <c r="H277" s="36"/>
      <c r="I277" s="210"/>
      <c r="J277" s="36"/>
      <c r="K277" s="36"/>
      <c r="L277" s="40"/>
      <c r="M277" s="211"/>
      <c r="N277" s="212"/>
      <c r="O277" s="87"/>
      <c r="P277" s="87"/>
      <c r="Q277" s="87"/>
      <c r="R277" s="87"/>
      <c r="S277" s="87"/>
      <c r="T277" s="88"/>
      <c r="U277" s="34"/>
      <c r="V277" s="34"/>
      <c r="W277" s="34"/>
      <c r="X277" s="34"/>
      <c r="Y277" s="34"/>
      <c r="Z277" s="34"/>
      <c r="AA277" s="34"/>
      <c r="AB277" s="34"/>
      <c r="AC277" s="34"/>
      <c r="AD277" s="34"/>
      <c r="AE277" s="34"/>
      <c r="AT277" s="13" t="s">
        <v>172</v>
      </c>
      <c r="AU277" s="13" t="s">
        <v>78</v>
      </c>
    </row>
    <row r="278" s="2" customFormat="1" ht="16.5" customHeight="1">
      <c r="A278" s="34"/>
      <c r="B278" s="35"/>
      <c r="C278" s="235" t="s">
        <v>508</v>
      </c>
      <c r="D278" s="235" t="s">
        <v>397</v>
      </c>
      <c r="E278" s="236" t="s">
        <v>509</v>
      </c>
      <c r="F278" s="237" t="s">
        <v>510</v>
      </c>
      <c r="G278" s="238" t="s">
        <v>167</v>
      </c>
      <c r="H278" s="239">
        <v>2</v>
      </c>
      <c r="I278" s="240"/>
      <c r="J278" s="241">
        <f>ROUND(I278*H278,2)</f>
        <v>0</v>
      </c>
      <c r="K278" s="237" t="s">
        <v>168</v>
      </c>
      <c r="L278" s="242"/>
      <c r="M278" s="243" t="s">
        <v>1</v>
      </c>
      <c r="N278" s="244" t="s">
        <v>43</v>
      </c>
      <c r="O278" s="87"/>
      <c r="P278" s="204">
        <f>O278*H278</f>
        <v>0</v>
      </c>
      <c r="Q278" s="204">
        <v>0.0022399999999999998</v>
      </c>
      <c r="R278" s="204">
        <f>Q278*H278</f>
        <v>0.0044799999999999996</v>
      </c>
      <c r="S278" s="204">
        <v>0</v>
      </c>
      <c r="T278" s="205">
        <f>S278*H278</f>
        <v>0</v>
      </c>
      <c r="U278" s="34"/>
      <c r="V278" s="34"/>
      <c r="W278" s="34"/>
      <c r="X278" s="34"/>
      <c r="Y278" s="34"/>
      <c r="Z278" s="34"/>
      <c r="AA278" s="34"/>
      <c r="AB278" s="34"/>
      <c r="AC278" s="34"/>
      <c r="AD278" s="34"/>
      <c r="AE278" s="34"/>
      <c r="AR278" s="206" t="s">
        <v>435</v>
      </c>
      <c r="AT278" s="206" t="s">
        <v>397</v>
      </c>
      <c r="AU278" s="206" t="s">
        <v>78</v>
      </c>
      <c r="AY278" s="13" t="s">
        <v>170</v>
      </c>
      <c r="BE278" s="207">
        <f>IF(N278="základní",J278,0)</f>
        <v>0</v>
      </c>
      <c r="BF278" s="207">
        <f>IF(N278="snížená",J278,0)</f>
        <v>0</v>
      </c>
      <c r="BG278" s="207">
        <f>IF(N278="zákl. přenesená",J278,0)</f>
        <v>0</v>
      </c>
      <c r="BH278" s="207">
        <f>IF(N278="sníž. přenesená",J278,0)</f>
        <v>0</v>
      </c>
      <c r="BI278" s="207">
        <f>IF(N278="nulová",J278,0)</f>
        <v>0</v>
      </c>
      <c r="BJ278" s="13" t="s">
        <v>85</v>
      </c>
      <c r="BK278" s="207">
        <f>ROUND(I278*H278,2)</f>
        <v>0</v>
      </c>
      <c r="BL278" s="13" t="s">
        <v>435</v>
      </c>
      <c r="BM278" s="206" t="s">
        <v>511</v>
      </c>
    </row>
    <row r="279" s="2" customFormat="1">
      <c r="A279" s="34"/>
      <c r="B279" s="35"/>
      <c r="C279" s="36"/>
      <c r="D279" s="208" t="s">
        <v>172</v>
      </c>
      <c r="E279" s="36"/>
      <c r="F279" s="209" t="s">
        <v>476</v>
      </c>
      <c r="G279" s="36"/>
      <c r="H279" s="36"/>
      <c r="I279" s="210"/>
      <c r="J279" s="36"/>
      <c r="K279" s="36"/>
      <c r="L279" s="40"/>
      <c r="M279" s="211"/>
      <c r="N279" s="212"/>
      <c r="O279" s="87"/>
      <c r="P279" s="87"/>
      <c r="Q279" s="87"/>
      <c r="R279" s="87"/>
      <c r="S279" s="87"/>
      <c r="T279" s="88"/>
      <c r="U279" s="34"/>
      <c r="V279" s="34"/>
      <c r="W279" s="34"/>
      <c r="X279" s="34"/>
      <c r="Y279" s="34"/>
      <c r="Z279" s="34"/>
      <c r="AA279" s="34"/>
      <c r="AB279" s="34"/>
      <c r="AC279" s="34"/>
      <c r="AD279" s="34"/>
      <c r="AE279" s="34"/>
      <c r="AT279" s="13" t="s">
        <v>172</v>
      </c>
      <c r="AU279" s="13" t="s">
        <v>78</v>
      </c>
    </row>
    <row r="280" s="2" customFormat="1" ht="16.5" customHeight="1">
      <c r="A280" s="34"/>
      <c r="B280" s="35"/>
      <c r="C280" s="235" t="s">
        <v>512</v>
      </c>
      <c r="D280" s="235" t="s">
        <v>397</v>
      </c>
      <c r="E280" s="236" t="s">
        <v>513</v>
      </c>
      <c r="F280" s="237" t="s">
        <v>514</v>
      </c>
      <c r="G280" s="238" t="s">
        <v>167</v>
      </c>
      <c r="H280" s="239">
        <v>1</v>
      </c>
      <c r="I280" s="240"/>
      <c r="J280" s="241">
        <f>ROUND(I280*H280,2)</f>
        <v>0</v>
      </c>
      <c r="K280" s="237" t="s">
        <v>168</v>
      </c>
      <c r="L280" s="242"/>
      <c r="M280" s="243" t="s">
        <v>1</v>
      </c>
      <c r="N280" s="244" t="s">
        <v>43</v>
      </c>
      <c r="O280" s="87"/>
      <c r="P280" s="204">
        <f>O280*H280</f>
        <v>0</v>
      </c>
      <c r="Q280" s="204">
        <v>0.0022699999999999999</v>
      </c>
      <c r="R280" s="204">
        <f>Q280*H280</f>
        <v>0.0022699999999999999</v>
      </c>
      <c r="S280" s="204">
        <v>0</v>
      </c>
      <c r="T280" s="205">
        <f>S280*H280</f>
        <v>0</v>
      </c>
      <c r="U280" s="34"/>
      <c r="V280" s="34"/>
      <c r="W280" s="34"/>
      <c r="X280" s="34"/>
      <c r="Y280" s="34"/>
      <c r="Z280" s="34"/>
      <c r="AA280" s="34"/>
      <c r="AB280" s="34"/>
      <c r="AC280" s="34"/>
      <c r="AD280" s="34"/>
      <c r="AE280" s="34"/>
      <c r="AR280" s="206" t="s">
        <v>435</v>
      </c>
      <c r="AT280" s="206" t="s">
        <v>397</v>
      </c>
      <c r="AU280" s="206" t="s">
        <v>78</v>
      </c>
      <c r="AY280" s="13" t="s">
        <v>170</v>
      </c>
      <c r="BE280" s="207">
        <f>IF(N280="základní",J280,0)</f>
        <v>0</v>
      </c>
      <c r="BF280" s="207">
        <f>IF(N280="snížená",J280,0)</f>
        <v>0</v>
      </c>
      <c r="BG280" s="207">
        <f>IF(N280="zákl. přenesená",J280,0)</f>
        <v>0</v>
      </c>
      <c r="BH280" s="207">
        <f>IF(N280="sníž. přenesená",J280,0)</f>
        <v>0</v>
      </c>
      <c r="BI280" s="207">
        <f>IF(N280="nulová",J280,0)</f>
        <v>0</v>
      </c>
      <c r="BJ280" s="13" t="s">
        <v>85</v>
      </c>
      <c r="BK280" s="207">
        <f>ROUND(I280*H280,2)</f>
        <v>0</v>
      </c>
      <c r="BL280" s="13" t="s">
        <v>435</v>
      </c>
      <c r="BM280" s="206" t="s">
        <v>515</v>
      </c>
    </row>
    <row r="281" s="2" customFormat="1">
      <c r="A281" s="34"/>
      <c r="B281" s="35"/>
      <c r="C281" s="36"/>
      <c r="D281" s="208" t="s">
        <v>172</v>
      </c>
      <c r="E281" s="36"/>
      <c r="F281" s="209" t="s">
        <v>481</v>
      </c>
      <c r="G281" s="36"/>
      <c r="H281" s="36"/>
      <c r="I281" s="210"/>
      <c r="J281" s="36"/>
      <c r="K281" s="36"/>
      <c r="L281" s="40"/>
      <c r="M281" s="211"/>
      <c r="N281" s="212"/>
      <c r="O281" s="87"/>
      <c r="P281" s="87"/>
      <c r="Q281" s="87"/>
      <c r="R281" s="87"/>
      <c r="S281" s="87"/>
      <c r="T281" s="88"/>
      <c r="U281" s="34"/>
      <c r="V281" s="34"/>
      <c r="W281" s="34"/>
      <c r="X281" s="34"/>
      <c r="Y281" s="34"/>
      <c r="Z281" s="34"/>
      <c r="AA281" s="34"/>
      <c r="AB281" s="34"/>
      <c r="AC281" s="34"/>
      <c r="AD281" s="34"/>
      <c r="AE281" s="34"/>
      <c r="AT281" s="13" t="s">
        <v>172</v>
      </c>
      <c r="AU281" s="13" t="s">
        <v>78</v>
      </c>
    </row>
    <row r="282" s="2" customFormat="1" ht="16.5" customHeight="1">
      <c r="A282" s="34"/>
      <c r="B282" s="35"/>
      <c r="C282" s="235" t="s">
        <v>516</v>
      </c>
      <c r="D282" s="235" t="s">
        <v>397</v>
      </c>
      <c r="E282" s="236" t="s">
        <v>517</v>
      </c>
      <c r="F282" s="237" t="s">
        <v>518</v>
      </c>
      <c r="G282" s="238" t="s">
        <v>167</v>
      </c>
      <c r="H282" s="239">
        <v>1</v>
      </c>
      <c r="I282" s="240"/>
      <c r="J282" s="241">
        <f>ROUND(I282*H282,2)</f>
        <v>0</v>
      </c>
      <c r="K282" s="237" t="s">
        <v>168</v>
      </c>
      <c r="L282" s="242"/>
      <c r="M282" s="243" t="s">
        <v>1</v>
      </c>
      <c r="N282" s="244" t="s">
        <v>43</v>
      </c>
      <c r="O282" s="87"/>
      <c r="P282" s="204">
        <f>O282*H282</f>
        <v>0</v>
      </c>
      <c r="Q282" s="204">
        <v>0.00233</v>
      </c>
      <c r="R282" s="204">
        <f>Q282*H282</f>
        <v>0.00233</v>
      </c>
      <c r="S282" s="204">
        <v>0</v>
      </c>
      <c r="T282" s="205">
        <f>S282*H282</f>
        <v>0</v>
      </c>
      <c r="U282" s="34"/>
      <c r="V282" s="34"/>
      <c r="W282" s="34"/>
      <c r="X282" s="34"/>
      <c r="Y282" s="34"/>
      <c r="Z282" s="34"/>
      <c r="AA282" s="34"/>
      <c r="AB282" s="34"/>
      <c r="AC282" s="34"/>
      <c r="AD282" s="34"/>
      <c r="AE282" s="34"/>
      <c r="AR282" s="206" t="s">
        <v>435</v>
      </c>
      <c r="AT282" s="206" t="s">
        <v>397</v>
      </c>
      <c r="AU282" s="206" t="s">
        <v>78</v>
      </c>
      <c r="AY282" s="13" t="s">
        <v>170</v>
      </c>
      <c r="BE282" s="207">
        <f>IF(N282="základní",J282,0)</f>
        <v>0</v>
      </c>
      <c r="BF282" s="207">
        <f>IF(N282="snížená",J282,0)</f>
        <v>0</v>
      </c>
      <c r="BG282" s="207">
        <f>IF(N282="zákl. přenesená",J282,0)</f>
        <v>0</v>
      </c>
      <c r="BH282" s="207">
        <f>IF(N282="sníž. přenesená",J282,0)</f>
        <v>0</v>
      </c>
      <c r="BI282" s="207">
        <f>IF(N282="nulová",J282,0)</f>
        <v>0</v>
      </c>
      <c r="BJ282" s="13" t="s">
        <v>85</v>
      </c>
      <c r="BK282" s="207">
        <f>ROUND(I282*H282,2)</f>
        <v>0</v>
      </c>
      <c r="BL282" s="13" t="s">
        <v>435</v>
      </c>
      <c r="BM282" s="206" t="s">
        <v>519</v>
      </c>
    </row>
    <row r="283" s="2" customFormat="1">
      <c r="A283" s="34"/>
      <c r="B283" s="35"/>
      <c r="C283" s="36"/>
      <c r="D283" s="208" t="s">
        <v>172</v>
      </c>
      <c r="E283" s="36"/>
      <c r="F283" s="209" t="s">
        <v>481</v>
      </c>
      <c r="G283" s="36"/>
      <c r="H283" s="36"/>
      <c r="I283" s="210"/>
      <c r="J283" s="36"/>
      <c r="K283" s="36"/>
      <c r="L283" s="40"/>
      <c r="M283" s="211"/>
      <c r="N283" s="212"/>
      <c r="O283" s="87"/>
      <c r="P283" s="87"/>
      <c r="Q283" s="87"/>
      <c r="R283" s="87"/>
      <c r="S283" s="87"/>
      <c r="T283" s="88"/>
      <c r="U283" s="34"/>
      <c r="V283" s="34"/>
      <c r="W283" s="34"/>
      <c r="X283" s="34"/>
      <c r="Y283" s="34"/>
      <c r="Z283" s="34"/>
      <c r="AA283" s="34"/>
      <c r="AB283" s="34"/>
      <c r="AC283" s="34"/>
      <c r="AD283" s="34"/>
      <c r="AE283" s="34"/>
      <c r="AT283" s="13" t="s">
        <v>172</v>
      </c>
      <c r="AU283" s="13" t="s">
        <v>78</v>
      </c>
    </row>
    <row r="284" s="2" customFormat="1" ht="16.5" customHeight="1">
      <c r="A284" s="34"/>
      <c r="B284" s="35"/>
      <c r="C284" s="235" t="s">
        <v>520</v>
      </c>
      <c r="D284" s="235" t="s">
        <v>397</v>
      </c>
      <c r="E284" s="236" t="s">
        <v>521</v>
      </c>
      <c r="F284" s="237" t="s">
        <v>522</v>
      </c>
      <c r="G284" s="238" t="s">
        <v>167</v>
      </c>
      <c r="H284" s="239">
        <v>140</v>
      </c>
      <c r="I284" s="240"/>
      <c r="J284" s="241">
        <f>ROUND(I284*H284,2)</f>
        <v>0</v>
      </c>
      <c r="K284" s="237" t="s">
        <v>168</v>
      </c>
      <c r="L284" s="242"/>
      <c r="M284" s="243" t="s">
        <v>1</v>
      </c>
      <c r="N284" s="244" t="s">
        <v>43</v>
      </c>
      <c r="O284" s="87"/>
      <c r="P284" s="204">
        <f>O284*H284</f>
        <v>0</v>
      </c>
      <c r="Q284" s="204">
        <v>0.00012</v>
      </c>
      <c r="R284" s="204">
        <f>Q284*H284</f>
        <v>0.016799999999999999</v>
      </c>
      <c r="S284" s="204">
        <v>0</v>
      </c>
      <c r="T284" s="205">
        <f>S284*H284</f>
        <v>0</v>
      </c>
      <c r="U284" s="34"/>
      <c r="V284" s="34"/>
      <c r="W284" s="34"/>
      <c r="X284" s="34"/>
      <c r="Y284" s="34"/>
      <c r="Z284" s="34"/>
      <c r="AA284" s="34"/>
      <c r="AB284" s="34"/>
      <c r="AC284" s="34"/>
      <c r="AD284" s="34"/>
      <c r="AE284" s="34"/>
      <c r="AR284" s="206" t="s">
        <v>435</v>
      </c>
      <c r="AT284" s="206" t="s">
        <v>397</v>
      </c>
      <c r="AU284" s="206" t="s">
        <v>78</v>
      </c>
      <c r="AY284" s="13" t="s">
        <v>170</v>
      </c>
      <c r="BE284" s="207">
        <f>IF(N284="základní",J284,0)</f>
        <v>0</v>
      </c>
      <c r="BF284" s="207">
        <f>IF(N284="snížená",J284,0)</f>
        <v>0</v>
      </c>
      <c r="BG284" s="207">
        <f>IF(N284="zákl. přenesená",J284,0)</f>
        <v>0</v>
      </c>
      <c r="BH284" s="207">
        <f>IF(N284="sníž. přenesená",J284,0)</f>
        <v>0</v>
      </c>
      <c r="BI284" s="207">
        <f>IF(N284="nulová",J284,0)</f>
        <v>0</v>
      </c>
      <c r="BJ284" s="13" t="s">
        <v>85</v>
      </c>
      <c r="BK284" s="207">
        <f>ROUND(I284*H284,2)</f>
        <v>0</v>
      </c>
      <c r="BL284" s="13" t="s">
        <v>435</v>
      </c>
      <c r="BM284" s="206" t="s">
        <v>523</v>
      </c>
    </row>
    <row r="285" s="10" customFormat="1">
      <c r="A285" s="10"/>
      <c r="B285" s="213"/>
      <c r="C285" s="214"/>
      <c r="D285" s="208" t="s">
        <v>187</v>
      </c>
      <c r="E285" s="215" t="s">
        <v>1</v>
      </c>
      <c r="F285" s="216" t="s">
        <v>524</v>
      </c>
      <c r="G285" s="214"/>
      <c r="H285" s="217">
        <v>140</v>
      </c>
      <c r="I285" s="218"/>
      <c r="J285" s="214"/>
      <c r="K285" s="214"/>
      <c r="L285" s="219"/>
      <c r="M285" s="220"/>
      <c r="N285" s="221"/>
      <c r="O285" s="221"/>
      <c r="P285" s="221"/>
      <c r="Q285" s="221"/>
      <c r="R285" s="221"/>
      <c r="S285" s="221"/>
      <c r="T285" s="222"/>
      <c r="U285" s="10"/>
      <c r="V285" s="10"/>
      <c r="W285" s="10"/>
      <c r="X285" s="10"/>
      <c r="Y285" s="10"/>
      <c r="Z285" s="10"/>
      <c r="AA285" s="10"/>
      <c r="AB285" s="10"/>
      <c r="AC285" s="10"/>
      <c r="AD285" s="10"/>
      <c r="AE285" s="10"/>
      <c r="AT285" s="223" t="s">
        <v>187</v>
      </c>
      <c r="AU285" s="223" t="s">
        <v>78</v>
      </c>
      <c r="AV285" s="10" t="s">
        <v>87</v>
      </c>
      <c r="AW285" s="10" t="s">
        <v>34</v>
      </c>
      <c r="AX285" s="10" t="s">
        <v>85</v>
      </c>
      <c r="AY285" s="223" t="s">
        <v>170</v>
      </c>
    </row>
    <row r="286" s="2" customFormat="1" ht="16.5" customHeight="1">
      <c r="A286" s="34"/>
      <c r="B286" s="35"/>
      <c r="C286" s="235" t="s">
        <v>525</v>
      </c>
      <c r="D286" s="235" t="s">
        <v>397</v>
      </c>
      <c r="E286" s="236" t="s">
        <v>526</v>
      </c>
      <c r="F286" s="237" t="s">
        <v>527</v>
      </c>
      <c r="G286" s="238" t="s">
        <v>167</v>
      </c>
      <c r="H286" s="239">
        <v>70</v>
      </c>
      <c r="I286" s="240"/>
      <c r="J286" s="241">
        <f>ROUND(I286*H286,2)</f>
        <v>0</v>
      </c>
      <c r="K286" s="237" t="s">
        <v>168</v>
      </c>
      <c r="L286" s="242"/>
      <c r="M286" s="243" t="s">
        <v>1</v>
      </c>
      <c r="N286" s="244" t="s">
        <v>43</v>
      </c>
      <c r="O286" s="87"/>
      <c r="P286" s="204">
        <f>O286*H286</f>
        <v>0</v>
      </c>
      <c r="Q286" s="204">
        <v>0</v>
      </c>
      <c r="R286" s="204">
        <f>Q286*H286</f>
        <v>0</v>
      </c>
      <c r="S286" s="204">
        <v>0</v>
      </c>
      <c r="T286" s="205">
        <f>S286*H286</f>
        <v>0</v>
      </c>
      <c r="U286" s="34"/>
      <c r="V286" s="34"/>
      <c r="W286" s="34"/>
      <c r="X286" s="34"/>
      <c r="Y286" s="34"/>
      <c r="Z286" s="34"/>
      <c r="AA286" s="34"/>
      <c r="AB286" s="34"/>
      <c r="AC286" s="34"/>
      <c r="AD286" s="34"/>
      <c r="AE286" s="34"/>
      <c r="AR286" s="206" t="s">
        <v>435</v>
      </c>
      <c r="AT286" s="206" t="s">
        <v>397</v>
      </c>
      <c r="AU286" s="206" t="s">
        <v>78</v>
      </c>
      <c r="AY286" s="13" t="s">
        <v>170</v>
      </c>
      <c r="BE286" s="207">
        <f>IF(N286="základní",J286,0)</f>
        <v>0</v>
      </c>
      <c r="BF286" s="207">
        <f>IF(N286="snížená",J286,0)</f>
        <v>0</v>
      </c>
      <c r="BG286" s="207">
        <f>IF(N286="zákl. přenesená",J286,0)</f>
        <v>0</v>
      </c>
      <c r="BH286" s="207">
        <f>IF(N286="sníž. přenesená",J286,0)</f>
        <v>0</v>
      </c>
      <c r="BI286" s="207">
        <f>IF(N286="nulová",J286,0)</f>
        <v>0</v>
      </c>
      <c r="BJ286" s="13" t="s">
        <v>85</v>
      </c>
      <c r="BK286" s="207">
        <f>ROUND(I286*H286,2)</f>
        <v>0</v>
      </c>
      <c r="BL286" s="13" t="s">
        <v>435</v>
      </c>
      <c r="BM286" s="206" t="s">
        <v>528</v>
      </c>
    </row>
    <row r="287" s="10" customFormat="1">
      <c r="A287" s="10"/>
      <c r="B287" s="213"/>
      <c r="C287" s="214"/>
      <c r="D287" s="208" t="s">
        <v>187</v>
      </c>
      <c r="E287" s="215" t="s">
        <v>1</v>
      </c>
      <c r="F287" s="216" t="s">
        <v>529</v>
      </c>
      <c r="G287" s="214"/>
      <c r="H287" s="217">
        <v>70</v>
      </c>
      <c r="I287" s="218"/>
      <c r="J287" s="214"/>
      <c r="K287" s="214"/>
      <c r="L287" s="219"/>
      <c r="M287" s="220"/>
      <c r="N287" s="221"/>
      <c r="O287" s="221"/>
      <c r="P287" s="221"/>
      <c r="Q287" s="221"/>
      <c r="R287" s="221"/>
      <c r="S287" s="221"/>
      <c r="T287" s="222"/>
      <c r="U287" s="10"/>
      <c r="V287" s="10"/>
      <c r="W287" s="10"/>
      <c r="X287" s="10"/>
      <c r="Y287" s="10"/>
      <c r="Z287" s="10"/>
      <c r="AA287" s="10"/>
      <c r="AB287" s="10"/>
      <c r="AC287" s="10"/>
      <c r="AD287" s="10"/>
      <c r="AE287" s="10"/>
      <c r="AT287" s="223" t="s">
        <v>187</v>
      </c>
      <c r="AU287" s="223" t="s">
        <v>78</v>
      </c>
      <c r="AV287" s="10" t="s">
        <v>87</v>
      </c>
      <c r="AW287" s="10" t="s">
        <v>34</v>
      </c>
      <c r="AX287" s="10" t="s">
        <v>85</v>
      </c>
      <c r="AY287" s="223" t="s">
        <v>170</v>
      </c>
    </row>
    <row r="288" s="2" customFormat="1" ht="16.5" customHeight="1">
      <c r="A288" s="34"/>
      <c r="B288" s="35"/>
      <c r="C288" s="235" t="s">
        <v>530</v>
      </c>
      <c r="D288" s="235" t="s">
        <v>397</v>
      </c>
      <c r="E288" s="236" t="s">
        <v>531</v>
      </c>
      <c r="F288" s="237" t="s">
        <v>532</v>
      </c>
      <c r="G288" s="238" t="s">
        <v>167</v>
      </c>
      <c r="H288" s="239">
        <v>70</v>
      </c>
      <c r="I288" s="240"/>
      <c r="J288" s="241">
        <f>ROUND(I288*H288,2)</f>
        <v>0</v>
      </c>
      <c r="K288" s="237" t="s">
        <v>168</v>
      </c>
      <c r="L288" s="242"/>
      <c r="M288" s="243" t="s">
        <v>1</v>
      </c>
      <c r="N288" s="244" t="s">
        <v>43</v>
      </c>
      <c r="O288" s="87"/>
      <c r="P288" s="204">
        <f>O288*H288</f>
        <v>0</v>
      </c>
      <c r="Q288" s="204">
        <v>0</v>
      </c>
      <c r="R288" s="204">
        <f>Q288*H288</f>
        <v>0</v>
      </c>
      <c r="S288" s="204">
        <v>0</v>
      </c>
      <c r="T288" s="205">
        <f>S288*H288</f>
        <v>0</v>
      </c>
      <c r="U288" s="34"/>
      <c r="V288" s="34"/>
      <c r="W288" s="34"/>
      <c r="X288" s="34"/>
      <c r="Y288" s="34"/>
      <c r="Z288" s="34"/>
      <c r="AA288" s="34"/>
      <c r="AB288" s="34"/>
      <c r="AC288" s="34"/>
      <c r="AD288" s="34"/>
      <c r="AE288" s="34"/>
      <c r="AR288" s="206" t="s">
        <v>435</v>
      </c>
      <c r="AT288" s="206" t="s">
        <v>397</v>
      </c>
      <c r="AU288" s="206" t="s">
        <v>78</v>
      </c>
      <c r="AY288" s="13" t="s">
        <v>170</v>
      </c>
      <c r="BE288" s="207">
        <f>IF(N288="základní",J288,0)</f>
        <v>0</v>
      </c>
      <c r="BF288" s="207">
        <f>IF(N288="snížená",J288,0)</f>
        <v>0</v>
      </c>
      <c r="BG288" s="207">
        <f>IF(N288="zákl. přenesená",J288,0)</f>
        <v>0</v>
      </c>
      <c r="BH288" s="207">
        <f>IF(N288="sníž. přenesená",J288,0)</f>
        <v>0</v>
      </c>
      <c r="BI288" s="207">
        <f>IF(N288="nulová",J288,0)</f>
        <v>0</v>
      </c>
      <c r="BJ288" s="13" t="s">
        <v>85</v>
      </c>
      <c r="BK288" s="207">
        <f>ROUND(I288*H288,2)</f>
        <v>0</v>
      </c>
      <c r="BL288" s="13" t="s">
        <v>435</v>
      </c>
      <c r="BM288" s="206" t="s">
        <v>533</v>
      </c>
    </row>
    <row r="289" s="10" customFormat="1">
      <c r="A289" s="10"/>
      <c r="B289" s="213"/>
      <c r="C289" s="214"/>
      <c r="D289" s="208" t="s">
        <v>187</v>
      </c>
      <c r="E289" s="215" t="s">
        <v>1</v>
      </c>
      <c r="F289" s="216" t="s">
        <v>529</v>
      </c>
      <c r="G289" s="214"/>
      <c r="H289" s="217">
        <v>70</v>
      </c>
      <c r="I289" s="218"/>
      <c r="J289" s="214"/>
      <c r="K289" s="214"/>
      <c r="L289" s="219"/>
      <c r="M289" s="220"/>
      <c r="N289" s="221"/>
      <c r="O289" s="221"/>
      <c r="P289" s="221"/>
      <c r="Q289" s="221"/>
      <c r="R289" s="221"/>
      <c r="S289" s="221"/>
      <c r="T289" s="222"/>
      <c r="U289" s="10"/>
      <c r="V289" s="10"/>
      <c r="W289" s="10"/>
      <c r="X289" s="10"/>
      <c r="Y289" s="10"/>
      <c r="Z289" s="10"/>
      <c r="AA289" s="10"/>
      <c r="AB289" s="10"/>
      <c r="AC289" s="10"/>
      <c r="AD289" s="10"/>
      <c r="AE289" s="10"/>
      <c r="AT289" s="223" t="s">
        <v>187</v>
      </c>
      <c r="AU289" s="223" t="s">
        <v>78</v>
      </c>
      <c r="AV289" s="10" t="s">
        <v>87</v>
      </c>
      <c r="AW289" s="10" t="s">
        <v>34</v>
      </c>
      <c r="AX289" s="10" t="s">
        <v>85</v>
      </c>
      <c r="AY289" s="223" t="s">
        <v>170</v>
      </c>
    </row>
    <row r="290" s="2" customFormat="1" ht="16.5" customHeight="1">
      <c r="A290" s="34"/>
      <c r="B290" s="35"/>
      <c r="C290" s="235" t="s">
        <v>534</v>
      </c>
      <c r="D290" s="235" t="s">
        <v>397</v>
      </c>
      <c r="E290" s="236" t="s">
        <v>535</v>
      </c>
      <c r="F290" s="237" t="s">
        <v>536</v>
      </c>
      <c r="G290" s="238" t="s">
        <v>167</v>
      </c>
      <c r="H290" s="239">
        <v>70</v>
      </c>
      <c r="I290" s="240"/>
      <c r="J290" s="241">
        <f>ROUND(I290*H290,2)</f>
        <v>0</v>
      </c>
      <c r="K290" s="237" t="s">
        <v>1</v>
      </c>
      <c r="L290" s="242"/>
      <c r="M290" s="243" t="s">
        <v>1</v>
      </c>
      <c r="N290" s="244" t="s">
        <v>43</v>
      </c>
      <c r="O290" s="87"/>
      <c r="P290" s="204">
        <f>O290*H290</f>
        <v>0</v>
      </c>
      <c r="Q290" s="204">
        <v>4.0000000000000003E-05</v>
      </c>
      <c r="R290" s="204">
        <f>Q290*H290</f>
        <v>0.0028000000000000004</v>
      </c>
      <c r="S290" s="204">
        <v>0</v>
      </c>
      <c r="T290" s="205">
        <f>S290*H290</f>
        <v>0</v>
      </c>
      <c r="U290" s="34"/>
      <c r="V290" s="34"/>
      <c r="W290" s="34"/>
      <c r="X290" s="34"/>
      <c r="Y290" s="34"/>
      <c r="Z290" s="34"/>
      <c r="AA290" s="34"/>
      <c r="AB290" s="34"/>
      <c r="AC290" s="34"/>
      <c r="AD290" s="34"/>
      <c r="AE290" s="34"/>
      <c r="AR290" s="206" t="s">
        <v>259</v>
      </c>
      <c r="AT290" s="206" t="s">
        <v>397</v>
      </c>
      <c r="AU290" s="206" t="s">
        <v>78</v>
      </c>
      <c r="AY290" s="13" t="s">
        <v>170</v>
      </c>
      <c r="BE290" s="207">
        <f>IF(N290="základní",J290,0)</f>
        <v>0</v>
      </c>
      <c r="BF290" s="207">
        <f>IF(N290="snížená",J290,0)</f>
        <v>0</v>
      </c>
      <c r="BG290" s="207">
        <f>IF(N290="zákl. přenesená",J290,0)</f>
        <v>0</v>
      </c>
      <c r="BH290" s="207">
        <f>IF(N290="sníž. přenesená",J290,0)</f>
        <v>0</v>
      </c>
      <c r="BI290" s="207">
        <f>IF(N290="nulová",J290,0)</f>
        <v>0</v>
      </c>
      <c r="BJ290" s="13" t="s">
        <v>85</v>
      </c>
      <c r="BK290" s="207">
        <f>ROUND(I290*H290,2)</f>
        <v>0</v>
      </c>
      <c r="BL290" s="13" t="s">
        <v>259</v>
      </c>
      <c r="BM290" s="206" t="s">
        <v>537</v>
      </c>
    </row>
    <row r="291" s="10" customFormat="1">
      <c r="A291" s="10"/>
      <c r="B291" s="213"/>
      <c r="C291" s="214"/>
      <c r="D291" s="208" t="s">
        <v>187</v>
      </c>
      <c r="E291" s="215" t="s">
        <v>1</v>
      </c>
      <c r="F291" s="216" t="s">
        <v>529</v>
      </c>
      <c r="G291" s="214"/>
      <c r="H291" s="217">
        <v>70</v>
      </c>
      <c r="I291" s="218"/>
      <c r="J291" s="214"/>
      <c r="K291" s="214"/>
      <c r="L291" s="219"/>
      <c r="M291" s="220"/>
      <c r="N291" s="221"/>
      <c r="O291" s="221"/>
      <c r="P291" s="221"/>
      <c r="Q291" s="221"/>
      <c r="R291" s="221"/>
      <c r="S291" s="221"/>
      <c r="T291" s="222"/>
      <c r="U291" s="10"/>
      <c r="V291" s="10"/>
      <c r="W291" s="10"/>
      <c r="X291" s="10"/>
      <c r="Y291" s="10"/>
      <c r="Z291" s="10"/>
      <c r="AA291" s="10"/>
      <c r="AB291" s="10"/>
      <c r="AC291" s="10"/>
      <c r="AD291" s="10"/>
      <c r="AE291" s="10"/>
      <c r="AT291" s="223" t="s">
        <v>187</v>
      </c>
      <c r="AU291" s="223" t="s">
        <v>78</v>
      </c>
      <c r="AV291" s="10" t="s">
        <v>87</v>
      </c>
      <c r="AW291" s="10" t="s">
        <v>34</v>
      </c>
      <c r="AX291" s="10" t="s">
        <v>85</v>
      </c>
      <c r="AY291" s="223" t="s">
        <v>170</v>
      </c>
    </row>
    <row r="292" s="2" customFormat="1" ht="16.5" customHeight="1">
      <c r="A292" s="34"/>
      <c r="B292" s="35"/>
      <c r="C292" s="235" t="s">
        <v>538</v>
      </c>
      <c r="D292" s="235" t="s">
        <v>397</v>
      </c>
      <c r="E292" s="236" t="s">
        <v>539</v>
      </c>
      <c r="F292" s="237" t="s">
        <v>540</v>
      </c>
      <c r="G292" s="238" t="s">
        <v>167</v>
      </c>
      <c r="H292" s="239">
        <v>70</v>
      </c>
      <c r="I292" s="240"/>
      <c r="J292" s="241">
        <f>ROUND(I292*H292,2)</f>
        <v>0</v>
      </c>
      <c r="K292" s="237" t="s">
        <v>1</v>
      </c>
      <c r="L292" s="242"/>
      <c r="M292" s="243" t="s">
        <v>1</v>
      </c>
      <c r="N292" s="244" t="s">
        <v>43</v>
      </c>
      <c r="O292" s="87"/>
      <c r="P292" s="204">
        <f>O292*H292</f>
        <v>0</v>
      </c>
      <c r="Q292" s="204">
        <v>4.0000000000000003E-05</v>
      </c>
      <c r="R292" s="204">
        <f>Q292*H292</f>
        <v>0.0028000000000000004</v>
      </c>
      <c r="S292" s="204">
        <v>0</v>
      </c>
      <c r="T292" s="205">
        <f>S292*H292</f>
        <v>0</v>
      </c>
      <c r="U292" s="34"/>
      <c r="V292" s="34"/>
      <c r="W292" s="34"/>
      <c r="X292" s="34"/>
      <c r="Y292" s="34"/>
      <c r="Z292" s="34"/>
      <c r="AA292" s="34"/>
      <c r="AB292" s="34"/>
      <c r="AC292" s="34"/>
      <c r="AD292" s="34"/>
      <c r="AE292" s="34"/>
      <c r="AR292" s="206" t="s">
        <v>259</v>
      </c>
      <c r="AT292" s="206" t="s">
        <v>397</v>
      </c>
      <c r="AU292" s="206" t="s">
        <v>78</v>
      </c>
      <c r="AY292" s="13" t="s">
        <v>170</v>
      </c>
      <c r="BE292" s="207">
        <f>IF(N292="základní",J292,0)</f>
        <v>0</v>
      </c>
      <c r="BF292" s="207">
        <f>IF(N292="snížená",J292,0)</f>
        <v>0</v>
      </c>
      <c r="BG292" s="207">
        <f>IF(N292="zákl. přenesená",J292,0)</f>
        <v>0</v>
      </c>
      <c r="BH292" s="207">
        <f>IF(N292="sníž. přenesená",J292,0)</f>
        <v>0</v>
      </c>
      <c r="BI292" s="207">
        <f>IF(N292="nulová",J292,0)</f>
        <v>0</v>
      </c>
      <c r="BJ292" s="13" t="s">
        <v>85</v>
      </c>
      <c r="BK292" s="207">
        <f>ROUND(I292*H292,2)</f>
        <v>0</v>
      </c>
      <c r="BL292" s="13" t="s">
        <v>259</v>
      </c>
      <c r="BM292" s="206" t="s">
        <v>541</v>
      </c>
    </row>
    <row r="293" s="10" customFormat="1">
      <c r="A293" s="10"/>
      <c r="B293" s="213"/>
      <c r="C293" s="214"/>
      <c r="D293" s="208" t="s">
        <v>187</v>
      </c>
      <c r="E293" s="215" t="s">
        <v>1</v>
      </c>
      <c r="F293" s="216" t="s">
        <v>529</v>
      </c>
      <c r="G293" s="214"/>
      <c r="H293" s="217">
        <v>70</v>
      </c>
      <c r="I293" s="218"/>
      <c r="J293" s="214"/>
      <c r="K293" s="214"/>
      <c r="L293" s="219"/>
      <c r="M293" s="220"/>
      <c r="N293" s="221"/>
      <c r="O293" s="221"/>
      <c r="P293" s="221"/>
      <c r="Q293" s="221"/>
      <c r="R293" s="221"/>
      <c r="S293" s="221"/>
      <c r="T293" s="222"/>
      <c r="U293" s="10"/>
      <c r="V293" s="10"/>
      <c r="W293" s="10"/>
      <c r="X293" s="10"/>
      <c r="Y293" s="10"/>
      <c r="Z293" s="10"/>
      <c r="AA293" s="10"/>
      <c r="AB293" s="10"/>
      <c r="AC293" s="10"/>
      <c r="AD293" s="10"/>
      <c r="AE293" s="10"/>
      <c r="AT293" s="223" t="s">
        <v>187</v>
      </c>
      <c r="AU293" s="223" t="s">
        <v>78</v>
      </c>
      <c r="AV293" s="10" t="s">
        <v>87</v>
      </c>
      <c r="AW293" s="10" t="s">
        <v>34</v>
      </c>
      <c r="AX293" s="10" t="s">
        <v>85</v>
      </c>
      <c r="AY293" s="223" t="s">
        <v>170</v>
      </c>
    </row>
    <row r="294" s="2" customFormat="1" ht="33" customHeight="1">
      <c r="A294" s="34"/>
      <c r="B294" s="35"/>
      <c r="C294" s="235" t="s">
        <v>542</v>
      </c>
      <c r="D294" s="235" t="s">
        <v>397</v>
      </c>
      <c r="E294" s="236" t="s">
        <v>543</v>
      </c>
      <c r="F294" s="237" t="s">
        <v>544</v>
      </c>
      <c r="G294" s="238" t="s">
        <v>167</v>
      </c>
      <c r="H294" s="239">
        <v>3</v>
      </c>
      <c r="I294" s="240"/>
      <c r="J294" s="241">
        <f>ROUND(I294*H294,2)</f>
        <v>0</v>
      </c>
      <c r="K294" s="237" t="s">
        <v>168</v>
      </c>
      <c r="L294" s="242"/>
      <c r="M294" s="243" t="s">
        <v>1</v>
      </c>
      <c r="N294" s="244" t="s">
        <v>43</v>
      </c>
      <c r="O294" s="87"/>
      <c r="P294" s="204">
        <f>O294*H294</f>
        <v>0</v>
      </c>
      <c r="Q294" s="204">
        <v>0</v>
      </c>
      <c r="R294" s="204">
        <f>Q294*H294</f>
        <v>0</v>
      </c>
      <c r="S294" s="204">
        <v>0</v>
      </c>
      <c r="T294" s="205">
        <f>S294*H294</f>
        <v>0</v>
      </c>
      <c r="U294" s="34"/>
      <c r="V294" s="34"/>
      <c r="W294" s="34"/>
      <c r="X294" s="34"/>
      <c r="Y294" s="34"/>
      <c r="Z294" s="34"/>
      <c r="AA294" s="34"/>
      <c r="AB294" s="34"/>
      <c r="AC294" s="34"/>
      <c r="AD294" s="34"/>
      <c r="AE294" s="34"/>
      <c r="AR294" s="206" t="s">
        <v>206</v>
      </c>
      <c r="AT294" s="206" t="s">
        <v>397</v>
      </c>
      <c r="AU294" s="206" t="s">
        <v>78</v>
      </c>
      <c r="AY294" s="13" t="s">
        <v>170</v>
      </c>
      <c r="BE294" s="207">
        <f>IF(N294="základní",J294,0)</f>
        <v>0</v>
      </c>
      <c r="BF294" s="207">
        <f>IF(N294="snížená",J294,0)</f>
        <v>0</v>
      </c>
      <c r="BG294" s="207">
        <f>IF(N294="zákl. přenesená",J294,0)</f>
        <v>0</v>
      </c>
      <c r="BH294" s="207">
        <f>IF(N294="sníž. přenesená",J294,0)</f>
        <v>0</v>
      </c>
      <c r="BI294" s="207">
        <f>IF(N294="nulová",J294,0)</f>
        <v>0</v>
      </c>
      <c r="BJ294" s="13" t="s">
        <v>85</v>
      </c>
      <c r="BK294" s="207">
        <f>ROUND(I294*H294,2)</f>
        <v>0</v>
      </c>
      <c r="BL294" s="13" t="s">
        <v>169</v>
      </c>
      <c r="BM294" s="206" t="s">
        <v>545</v>
      </c>
    </row>
    <row r="295" s="2" customFormat="1" ht="33" customHeight="1">
      <c r="A295" s="34"/>
      <c r="B295" s="35"/>
      <c r="C295" s="235" t="s">
        <v>546</v>
      </c>
      <c r="D295" s="235" t="s">
        <v>397</v>
      </c>
      <c r="E295" s="236" t="s">
        <v>547</v>
      </c>
      <c r="F295" s="237" t="s">
        <v>548</v>
      </c>
      <c r="G295" s="238" t="s">
        <v>167</v>
      </c>
      <c r="H295" s="239">
        <v>2</v>
      </c>
      <c r="I295" s="240"/>
      <c r="J295" s="241">
        <f>ROUND(I295*H295,2)</f>
        <v>0</v>
      </c>
      <c r="K295" s="237" t="s">
        <v>168</v>
      </c>
      <c r="L295" s="242"/>
      <c r="M295" s="243" t="s">
        <v>1</v>
      </c>
      <c r="N295" s="244" t="s">
        <v>43</v>
      </c>
      <c r="O295" s="87"/>
      <c r="P295" s="204">
        <f>O295*H295</f>
        <v>0</v>
      </c>
      <c r="Q295" s="204">
        <v>0</v>
      </c>
      <c r="R295" s="204">
        <f>Q295*H295</f>
        <v>0</v>
      </c>
      <c r="S295" s="204">
        <v>0</v>
      </c>
      <c r="T295" s="205">
        <f>S295*H295</f>
        <v>0</v>
      </c>
      <c r="U295" s="34"/>
      <c r="V295" s="34"/>
      <c r="W295" s="34"/>
      <c r="X295" s="34"/>
      <c r="Y295" s="34"/>
      <c r="Z295" s="34"/>
      <c r="AA295" s="34"/>
      <c r="AB295" s="34"/>
      <c r="AC295" s="34"/>
      <c r="AD295" s="34"/>
      <c r="AE295" s="34"/>
      <c r="AR295" s="206" t="s">
        <v>206</v>
      </c>
      <c r="AT295" s="206" t="s">
        <v>397</v>
      </c>
      <c r="AU295" s="206" t="s">
        <v>78</v>
      </c>
      <c r="AY295" s="13" t="s">
        <v>170</v>
      </c>
      <c r="BE295" s="207">
        <f>IF(N295="základní",J295,0)</f>
        <v>0</v>
      </c>
      <c r="BF295" s="207">
        <f>IF(N295="snížená",J295,0)</f>
        <v>0</v>
      </c>
      <c r="BG295" s="207">
        <f>IF(N295="zákl. přenesená",J295,0)</f>
        <v>0</v>
      </c>
      <c r="BH295" s="207">
        <f>IF(N295="sníž. přenesená",J295,0)</f>
        <v>0</v>
      </c>
      <c r="BI295" s="207">
        <f>IF(N295="nulová",J295,0)</f>
        <v>0</v>
      </c>
      <c r="BJ295" s="13" t="s">
        <v>85</v>
      </c>
      <c r="BK295" s="207">
        <f>ROUND(I295*H295,2)</f>
        <v>0</v>
      </c>
      <c r="BL295" s="13" t="s">
        <v>169</v>
      </c>
      <c r="BM295" s="206" t="s">
        <v>549</v>
      </c>
    </row>
    <row r="296" s="2" customFormat="1" ht="24.15" customHeight="1">
      <c r="A296" s="34"/>
      <c r="B296" s="35"/>
      <c r="C296" s="235" t="s">
        <v>550</v>
      </c>
      <c r="D296" s="235" t="s">
        <v>397</v>
      </c>
      <c r="E296" s="236" t="s">
        <v>551</v>
      </c>
      <c r="F296" s="237" t="s">
        <v>552</v>
      </c>
      <c r="G296" s="238" t="s">
        <v>167</v>
      </c>
      <c r="H296" s="239">
        <v>32</v>
      </c>
      <c r="I296" s="240"/>
      <c r="J296" s="241">
        <f>ROUND(I296*H296,2)</f>
        <v>0</v>
      </c>
      <c r="K296" s="237" t="s">
        <v>168</v>
      </c>
      <c r="L296" s="242"/>
      <c r="M296" s="245" t="s">
        <v>1</v>
      </c>
      <c r="N296" s="246" t="s">
        <v>43</v>
      </c>
      <c r="O296" s="247"/>
      <c r="P296" s="248">
        <f>O296*H296</f>
        <v>0</v>
      </c>
      <c r="Q296" s="248">
        <v>0.00025999999999999998</v>
      </c>
      <c r="R296" s="248">
        <f>Q296*H296</f>
        <v>0.0083199999999999993</v>
      </c>
      <c r="S296" s="248">
        <v>0</v>
      </c>
      <c r="T296" s="249">
        <f>S296*H296</f>
        <v>0</v>
      </c>
      <c r="U296" s="34"/>
      <c r="V296" s="34"/>
      <c r="W296" s="34"/>
      <c r="X296" s="34"/>
      <c r="Y296" s="34"/>
      <c r="Z296" s="34"/>
      <c r="AA296" s="34"/>
      <c r="AB296" s="34"/>
      <c r="AC296" s="34"/>
      <c r="AD296" s="34"/>
      <c r="AE296" s="34"/>
      <c r="AR296" s="206" t="s">
        <v>206</v>
      </c>
      <c r="AT296" s="206" t="s">
        <v>397</v>
      </c>
      <c r="AU296" s="206" t="s">
        <v>78</v>
      </c>
      <c r="AY296" s="13" t="s">
        <v>170</v>
      </c>
      <c r="BE296" s="207">
        <f>IF(N296="základní",J296,0)</f>
        <v>0</v>
      </c>
      <c r="BF296" s="207">
        <f>IF(N296="snížená",J296,0)</f>
        <v>0</v>
      </c>
      <c r="BG296" s="207">
        <f>IF(N296="zákl. přenesená",J296,0)</f>
        <v>0</v>
      </c>
      <c r="BH296" s="207">
        <f>IF(N296="sníž. přenesená",J296,0)</f>
        <v>0</v>
      </c>
      <c r="BI296" s="207">
        <f>IF(N296="nulová",J296,0)</f>
        <v>0</v>
      </c>
      <c r="BJ296" s="13" t="s">
        <v>85</v>
      </c>
      <c r="BK296" s="207">
        <f>ROUND(I296*H296,2)</f>
        <v>0</v>
      </c>
      <c r="BL296" s="13" t="s">
        <v>169</v>
      </c>
      <c r="BM296" s="206" t="s">
        <v>553</v>
      </c>
    </row>
    <row r="297" s="2" customFormat="1" ht="6.96" customHeight="1">
      <c r="A297" s="34"/>
      <c r="B297" s="62"/>
      <c r="C297" s="63"/>
      <c r="D297" s="63"/>
      <c r="E297" s="63"/>
      <c r="F297" s="63"/>
      <c r="G297" s="63"/>
      <c r="H297" s="63"/>
      <c r="I297" s="63"/>
      <c r="J297" s="63"/>
      <c r="K297" s="63"/>
      <c r="L297" s="40"/>
      <c r="M297" s="34"/>
      <c r="O297" s="34"/>
      <c r="P297" s="34"/>
      <c r="Q297" s="34"/>
      <c r="R297" s="34"/>
      <c r="S297" s="34"/>
      <c r="T297" s="34"/>
      <c r="U297" s="34"/>
      <c r="V297" s="34"/>
      <c r="W297" s="34"/>
      <c r="X297" s="34"/>
      <c r="Y297" s="34"/>
      <c r="Z297" s="34"/>
      <c r="AA297" s="34"/>
      <c r="AB297" s="34"/>
      <c r="AC297" s="34"/>
      <c r="AD297" s="34"/>
      <c r="AE297" s="34"/>
    </row>
  </sheetData>
  <sheetProtection sheet="1" autoFilter="0" formatColumns="0" formatRows="0" objects="1" scenarios="1" spinCount="100000" saltValue="qGFa+10qGAV8czgRdcI4hyYaUBZcYJPzlNXHtTV0Wrcp5l/ByM8c3ZTQg43T0Y2iq37FW05vpOxCrx6Qwz+FeA==" hashValue="POTl+fe8bB3ErUuPAWQxQ+pZ5DfW/es9dmVRe+YpwUSJ/JU455txl4E/J88QEH7Xd0fq34IV92tqslET/kVWNg==" algorithmName="SHA-512" password="CC35"/>
  <autoFilter ref="C119:K296"/>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95</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142</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554</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ROUND((SUM(BE120:BE157)),  2)</f>
        <v>0</v>
      </c>
      <c r="G35" s="34"/>
      <c r="H35" s="34"/>
      <c r="I35" s="160">
        <v>0.20999999999999999</v>
      </c>
      <c r="J35" s="159">
        <f>ROUND(((SUM(BE120:BE157))*I35),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ROUND((SUM(BF120:BF157)),  2)</f>
        <v>0</v>
      </c>
      <c r="G36" s="34"/>
      <c r="H36" s="34"/>
      <c r="I36" s="160">
        <v>0.14999999999999999</v>
      </c>
      <c r="J36" s="159">
        <f>ROUND(((SUM(BF120:BF157))*I36),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ROUND((SUM(BG120:BG157)),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ROUND((SUM(BH120:BH157)),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ROUND((SUM(BI120:BI157)),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142</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A.1.2 - Materiál zajištěný objednatelem - NEOCEŇOVAT</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142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A.1.2 - Materiál zajištěný objednatelem - NEOCEŇOVAT</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SUM(P121:P157)</f>
        <v>0</v>
      </c>
      <c r="Q120" s="100"/>
      <c r="R120" s="192">
        <f>SUM(R121:R157)</f>
        <v>78.634119999999996</v>
      </c>
      <c r="S120" s="100"/>
      <c r="T120" s="193">
        <f>SUM(T121:T157)</f>
        <v>0</v>
      </c>
      <c r="U120" s="34"/>
      <c r="V120" s="34"/>
      <c r="W120" s="34"/>
      <c r="X120" s="34"/>
      <c r="Y120" s="34"/>
      <c r="Z120" s="34"/>
      <c r="AA120" s="34"/>
      <c r="AB120" s="34"/>
      <c r="AC120" s="34"/>
      <c r="AD120" s="34"/>
      <c r="AE120" s="34"/>
      <c r="AT120" s="13" t="s">
        <v>77</v>
      </c>
      <c r="AU120" s="13" t="s">
        <v>150</v>
      </c>
      <c r="BK120" s="194">
        <f>SUM(BK121:BK157)</f>
        <v>0</v>
      </c>
    </row>
    <row r="121" s="2" customFormat="1" ht="24.15" customHeight="1">
      <c r="A121" s="34"/>
      <c r="B121" s="35"/>
      <c r="C121" s="235" t="s">
        <v>85</v>
      </c>
      <c r="D121" s="235" t="s">
        <v>397</v>
      </c>
      <c r="E121" s="236" t="s">
        <v>556</v>
      </c>
      <c r="F121" s="237" t="s">
        <v>557</v>
      </c>
      <c r="G121" s="238" t="s">
        <v>167</v>
      </c>
      <c r="H121" s="239">
        <v>52</v>
      </c>
      <c r="I121" s="240"/>
      <c r="J121" s="241">
        <f>ROUND(I121*H121,2)</f>
        <v>0</v>
      </c>
      <c r="K121" s="237" t="s">
        <v>168</v>
      </c>
      <c r="L121" s="242"/>
      <c r="M121" s="243" t="s">
        <v>1</v>
      </c>
      <c r="N121" s="244" t="s">
        <v>43</v>
      </c>
      <c r="O121" s="87"/>
      <c r="P121" s="204">
        <f>O121*H121</f>
        <v>0</v>
      </c>
      <c r="Q121" s="204">
        <v>0.097000000000000003</v>
      </c>
      <c r="R121" s="204">
        <f>Q121*H121</f>
        <v>5.0440000000000005</v>
      </c>
      <c r="S121" s="204">
        <v>0</v>
      </c>
      <c r="T121" s="205">
        <f>S121*H121</f>
        <v>0</v>
      </c>
      <c r="U121" s="34"/>
      <c r="V121" s="34"/>
      <c r="W121" s="34"/>
      <c r="X121" s="34"/>
      <c r="Y121" s="34"/>
      <c r="Z121" s="34"/>
      <c r="AA121" s="34"/>
      <c r="AB121" s="34"/>
      <c r="AC121" s="34"/>
      <c r="AD121" s="34"/>
      <c r="AE121" s="34"/>
      <c r="AR121" s="206" t="s">
        <v>259</v>
      </c>
      <c r="AT121" s="206" t="s">
        <v>397</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558</v>
      </c>
    </row>
    <row r="122" s="2" customFormat="1" ht="24.15" customHeight="1">
      <c r="A122" s="34"/>
      <c r="B122" s="35"/>
      <c r="C122" s="235" t="s">
        <v>87</v>
      </c>
      <c r="D122" s="235" t="s">
        <v>397</v>
      </c>
      <c r="E122" s="236" t="s">
        <v>559</v>
      </c>
      <c r="F122" s="237" t="s">
        <v>560</v>
      </c>
      <c r="G122" s="238" t="s">
        <v>167</v>
      </c>
      <c r="H122" s="239">
        <v>53</v>
      </c>
      <c r="I122" s="240"/>
      <c r="J122" s="241">
        <f>ROUND(I122*H122,2)</f>
        <v>0</v>
      </c>
      <c r="K122" s="237" t="s">
        <v>168</v>
      </c>
      <c r="L122" s="242"/>
      <c r="M122" s="243" t="s">
        <v>1</v>
      </c>
      <c r="N122" s="244" t="s">
        <v>43</v>
      </c>
      <c r="O122" s="87"/>
      <c r="P122" s="204">
        <f>O122*H122</f>
        <v>0</v>
      </c>
      <c r="Q122" s="204">
        <v>0.097000000000000003</v>
      </c>
      <c r="R122" s="204">
        <f>Q122*H122</f>
        <v>5.141</v>
      </c>
      <c r="S122" s="204">
        <v>0</v>
      </c>
      <c r="T122" s="205">
        <f>S122*H122</f>
        <v>0</v>
      </c>
      <c r="U122" s="34"/>
      <c r="V122" s="34"/>
      <c r="W122" s="34"/>
      <c r="X122" s="34"/>
      <c r="Y122" s="34"/>
      <c r="Z122" s="34"/>
      <c r="AA122" s="34"/>
      <c r="AB122" s="34"/>
      <c r="AC122" s="34"/>
      <c r="AD122" s="34"/>
      <c r="AE122" s="34"/>
      <c r="AR122" s="206" t="s">
        <v>259</v>
      </c>
      <c r="AT122" s="206" t="s">
        <v>397</v>
      </c>
      <c r="AU122" s="206" t="s">
        <v>78</v>
      </c>
      <c r="AY122" s="13" t="s">
        <v>170</v>
      </c>
      <c r="BE122" s="207">
        <f>IF(N122="základní",J122,0)</f>
        <v>0</v>
      </c>
      <c r="BF122" s="207">
        <f>IF(N122="snížená",J122,0)</f>
        <v>0</v>
      </c>
      <c r="BG122" s="207">
        <f>IF(N122="zákl. přenesená",J122,0)</f>
        <v>0</v>
      </c>
      <c r="BH122" s="207">
        <f>IF(N122="sníž. přenesená",J122,0)</f>
        <v>0</v>
      </c>
      <c r="BI122" s="207">
        <f>IF(N122="nulová",J122,0)</f>
        <v>0</v>
      </c>
      <c r="BJ122" s="13" t="s">
        <v>85</v>
      </c>
      <c r="BK122" s="207">
        <f>ROUND(I122*H122,2)</f>
        <v>0</v>
      </c>
      <c r="BL122" s="13" t="s">
        <v>259</v>
      </c>
      <c r="BM122" s="206" t="s">
        <v>561</v>
      </c>
    </row>
    <row r="123" s="2" customFormat="1" ht="24.15" customHeight="1">
      <c r="A123" s="34"/>
      <c r="B123" s="35"/>
      <c r="C123" s="235" t="s">
        <v>177</v>
      </c>
      <c r="D123" s="235" t="s">
        <v>397</v>
      </c>
      <c r="E123" s="236" t="s">
        <v>562</v>
      </c>
      <c r="F123" s="237" t="s">
        <v>563</v>
      </c>
      <c r="G123" s="238" t="s">
        <v>167</v>
      </c>
      <c r="H123" s="239">
        <v>24</v>
      </c>
      <c r="I123" s="240"/>
      <c r="J123" s="241">
        <f>ROUND(I123*H123,2)</f>
        <v>0</v>
      </c>
      <c r="K123" s="237" t="s">
        <v>168</v>
      </c>
      <c r="L123" s="242"/>
      <c r="M123" s="243" t="s">
        <v>1</v>
      </c>
      <c r="N123" s="244" t="s">
        <v>43</v>
      </c>
      <c r="O123" s="87"/>
      <c r="P123" s="204">
        <f>O123*H123</f>
        <v>0</v>
      </c>
      <c r="Q123" s="204">
        <v>0.10073</v>
      </c>
      <c r="R123" s="204">
        <f>Q123*H123</f>
        <v>2.4175200000000001</v>
      </c>
      <c r="S123" s="204">
        <v>0</v>
      </c>
      <c r="T123" s="205">
        <f>S123*H123</f>
        <v>0</v>
      </c>
      <c r="U123" s="34"/>
      <c r="V123" s="34"/>
      <c r="W123" s="34"/>
      <c r="X123" s="34"/>
      <c r="Y123" s="34"/>
      <c r="Z123" s="34"/>
      <c r="AA123" s="34"/>
      <c r="AB123" s="34"/>
      <c r="AC123" s="34"/>
      <c r="AD123" s="34"/>
      <c r="AE123" s="34"/>
      <c r="AR123" s="206" t="s">
        <v>259</v>
      </c>
      <c r="AT123" s="206" t="s">
        <v>397</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259</v>
      </c>
      <c r="BM123" s="206" t="s">
        <v>564</v>
      </c>
    </row>
    <row r="124" s="2" customFormat="1" ht="24.15" customHeight="1">
      <c r="A124" s="34"/>
      <c r="B124" s="35"/>
      <c r="C124" s="235" t="s">
        <v>169</v>
      </c>
      <c r="D124" s="235" t="s">
        <v>397</v>
      </c>
      <c r="E124" s="236" t="s">
        <v>565</v>
      </c>
      <c r="F124" s="237" t="s">
        <v>566</v>
      </c>
      <c r="G124" s="238" t="s">
        <v>167</v>
      </c>
      <c r="H124" s="239">
        <v>22</v>
      </c>
      <c r="I124" s="240"/>
      <c r="J124" s="241">
        <f>ROUND(I124*H124,2)</f>
        <v>0</v>
      </c>
      <c r="K124" s="237" t="s">
        <v>168</v>
      </c>
      <c r="L124" s="242"/>
      <c r="M124" s="243" t="s">
        <v>1</v>
      </c>
      <c r="N124" s="244" t="s">
        <v>43</v>
      </c>
      <c r="O124" s="87"/>
      <c r="P124" s="204">
        <f>O124*H124</f>
        <v>0</v>
      </c>
      <c r="Q124" s="204">
        <v>0.10446</v>
      </c>
      <c r="R124" s="204">
        <f>Q124*H124</f>
        <v>2.2981199999999999</v>
      </c>
      <c r="S124" s="204">
        <v>0</v>
      </c>
      <c r="T124" s="205">
        <f>S124*H124</f>
        <v>0</v>
      </c>
      <c r="U124" s="34"/>
      <c r="V124" s="34"/>
      <c r="W124" s="34"/>
      <c r="X124" s="34"/>
      <c r="Y124" s="34"/>
      <c r="Z124" s="34"/>
      <c r="AA124" s="34"/>
      <c r="AB124" s="34"/>
      <c r="AC124" s="34"/>
      <c r="AD124" s="34"/>
      <c r="AE124" s="34"/>
      <c r="AR124" s="206" t="s">
        <v>259</v>
      </c>
      <c r="AT124" s="206" t="s">
        <v>397</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567</v>
      </c>
    </row>
    <row r="125" s="2" customFormat="1" ht="24.15" customHeight="1">
      <c r="A125" s="34"/>
      <c r="B125" s="35"/>
      <c r="C125" s="235" t="s">
        <v>189</v>
      </c>
      <c r="D125" s="235" t="s">
        <v>397</v>
      </c>
      <c r="E125" s="236" t="s">
        <v>568</v>
      </c>
      <c r="F125" s="237" t="s">
        <v>569</v>
      </c>
      <c r="G125" s="238" t="s">
        <v>167</v>
      </c>
      <c r="H125" s="239">
        <v>14</v>
      </c>
      <c r="I125" s="240"/>
      <c r="J125" s="241">
        <f>ROUND(I125*H125,2)</f>
        <v>0</v>
      </c>
      <c r="K125" s="237" t="s">
        <v>168</v>
      </c>
      <c r="L125" s="242"/>
      <c r="M125" s="243" t="s">
        <v>1</v>
      </c>
      <c r="N125" s="244" t="s">
        <v>43</v>
      </c>
      <c r="O125" s="87"/>
      <c r="P125" s="204">
        <f>O125*H125</f>
        <v>0</v>
      </c>
      <c r="Q125" s="204">
        <v>0.10819</v>
      </c>
      <c r="R125" s="204">
        <f>Q125*H125</f>
        <v>1.5146599999999999</v>
      </c>
      <c r="S125" s="204">
        <v>0</v>
      </c>
      <c r="T125" s="205">
        <f>S125*H125</f>
        <v>0</v>
      </c>
      <c r="U125" s="34"/>
      <c r="V125" s="34"/>
      <c r="W125" s="34"/>
      <c r="X125" s="34"/>
      <c r="Y125" s="34"/>
      <c r="Z125" s="34"/>
      <c r="AA125" s="34"/>
      <c r="AB125" s="34"/>
      <c r="AC125" s="34"/>
      <c r="AD125" s="34"/>
      <c r="AE125" s="34"/>
      <c r="AR125" s="206" t="s">
        <v>259</v>
      </c>
      <c r="AT125" s="206" t="s">
        <v>397</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259</v>
      </c>
      <c r="BM125" s="206" t="s">
        <v>570</v>
      </c>
    </row>
    <row r="126" s="2" customFormat="1" ht="24.15" customHeight="1">
      <c r="A126" s="34"/>
      <c r="B126" s="35"/>
      <c r="C126" s="235" t="s">
        <v>195</v>
      </c>
      <c r="D126" s="235" t="s">
        <v>397</v>
      </c>
      <c r="E126" s="236" t="s">
        <v>571</v>
      </c>
      <c r="F126" s="237" t="s">
        <v>572</v>
      </c>
      <c r="G126" s="238" t="s">
        <v>167</v>
      </c>
      <c r="H126" s="239">
        <v>12</v>
      </c>
      <c r="I126" s="240"/>
      <c r="J126" s="241">
        <f>ROUND(I126*H126,2)</f>
        <v>0</v>
      </c>
      <c r="K126" s="237" t="s">
        <v>168</v>
      </c>
      <c r="L126" s="242"/>
      <c r="M126" s="243" t="s">
        <v>1</v>
      </c>
      <c r="N126" s="244" t="s">
        <v>43</v>
      </c>
      <c r="O126" s="87"/>
      <c r="P126" s="204">
        <f>O126*H126</f>
        <v>0</v>
      </c>
      <c r="Q126" s="204">
        <v>0.11192000000000001</v>
      </c>
      <c r="R126" s="204">
        <f>Q126*H126</f>
        <v>1.34304</v>
      </c>
      <c r="S126" s="204">
        <v>0</v>
      </c>
      <c r="T126" s="205">
        <f>S126*H126</f>
        <v>0</v>
      </c>
      <c r="U126" s="34"/>
      <c r="V126" s="34"/>
      <c r="W126" s="34"/>
      <c r="X126" s="34"/>
      <c r="Y126" s="34"/>
      <c r="Z126" s="34"/>
      <c r="AA126" s="34"/>
      <c r="AB126" s="34"/>
      <c r="AC126" s="34"/>
      <c r="AD126" s="34"/>
      <c r="AE126" s="34"/>
      <c r="AR126" s="206" t="s">
        <v>259</v>
      </c>
      <c r="AT126" s="206" t="s">
        <v>397</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259</v>
      </c>
      <c r="BM126" s="206" t="s">
        <v>573</v>
      </c>
    </row>
    <row r="127" s="2" customFormat="1" ht="24.15" customHeight="1">
      <c r="A127" s="34"/>
      <c r="B127" s="35"/>
      <c r="C127" s="235" t="s">
        <v>201</v>
      </c>
      <c r="D127" s="235" t="s">
        <v>397</v>
      </c>
      <c r="E127" s="236" t="s">
        <v>574</v>
      </c>
      <c r="F127" s="237" t="s">
        <v>575</v>
      </c>
      <c r="G127" s="238" t="s">
        <v>167</v>
      </c>
      <c r="H127" s="239">
        <v>10</v>
      </c>
      <c r="I127" s="240"/>
      <c r="J127" s="241">
        <f>ROUND(I127*H127,2)</f>
        <v>0</v>
      </c>
      <c r="K127" s="237" t="s">
        <v>168</v>
      </c>
      <c r="L127" s="242"/>
      <c r="M127" s="243" t="s">
        <v>1</v>
      </c>
      <c r="N127" s="244" t="s">
        <v>43</v>
      </c>
      <c r="O127" s="87"/>
      <c r="P127" s="204">
        <f>O127*H127</f>
        <v>0</v>
      </c>
      <c r="Q127" s="204">
        <v>0.11565</v>
      </c>
      <c r="R127" s="204">
        <f>Q127*H127</f>
        <v>1.1565000000000001</v>
      </c>
      <c r="S127" s="204">
        <v>0</v>
      </c>
      <c r="T127" s="205">
        <f>S127*H127</f>
        <v>0</v>
      </c>
      <c r="U127" s="34"/>
      <c r="V127" s="34"/>
      <c r="W127" s="34"/>
      <c r="X127" s="34"/>
      <c r="Y127" s="34"/>
      <c r="Z127" s="34"/>
      <c r="AA127" s="34"/>
      <c r="AB127" s="34"/>
      <c r="AC127" s="34"/>
      <c r="AD127" s="34"/>
      <c r="AE127" s="34"/>
      <c r="AR127" s="206" t="s">
        <v>259</v>
      </c>
      <c r="AT127" s="206" t="s">
        <v>397</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576</v>
      </c>
    </row>
    <row r="128" s="2" customFormat="1" ht="24.15" customHeight="1">
      <c r="A128" s="34"/>
      <c r="B128" s="35"/>
      <c r="C128" s="235" t="s">
        <v>206</v>
      </c>
      <c r="D128" s="235" t="s">
        <v>397</v>
      </c>
      <c r="E128" s="236" t="s">
        <v>577</v>
      </c>
      <c r="F128" s="237" t="s">
        <v>578</v>
      </c>
      <c r="G128" s="238" t="s">
        <v>167</v>
      </c>
      <c r="H128" s="239">
        <v>10</v>
      </c>
      <c r="I128" s="240"/>
      <c r="J128" s="241">
        <f>ROUND(I128*H128,2)</f>
        <v>0</v>
      </c>
      <c r="K128" s="237" t="s">
        <v>168</v>
      </c>
      <c r="L128" s="242"/>
      <c r="M128" s="243" t="s">
        <v>1</v>
      </c>
      <c r="N128" s="244" t="s">
        <v>43</v>
      </c>
      <c r="O128" s="87"/>
      <c r="P128" s="204">
        <f>O128*H128</f>
        <v>0</v>
      </c>
      <c r="Q128" s="204">
        <v>0.11938</v>
      </c>
      <c r="R128" s="204">
        <f>Q128*H128</f>
        <v>1.1938</v>
      </c>
      <c r="S128" s="204">
        <v>0</v>
      </c>
      <c r="T128" s="205">
        <f>S128*H128</f>
        <v>0</v>
      </c>
      <c r="U128" s="34"/>
      <c r="V128" s="34"/>
      <c r="W128" s="34"/>
      <c r="X128" s="34"/>
      <c r="Y128" s="34"/>
      <c r="Z128" s="34"/>
      <c r="AA128" s="34"/>
      <c r="AB128" s="34"/>
      <c r="AC128" s="34"/>
      <c r="AD128" s="34"/>
      <c r="AE128" s="34"/>
      <c r="AR128" s="206" t="s">
        <v>259</v>
      </c>
      <c r="AT128" s="206" t="s">
        <v>397</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259</v>
      </c>
      <c r="BM128" s="206" t="s">
        <v>579</v>
      </c>
    </row>
    <row r="129" s="2" customFormat="1" ht="24.15" customHeight="1">
      <c r="A129" s="34"/>
      <c r="B129" s="35"/>
      <c r="C129" s="235" t="s">
        <v>211</v>
      </c>
      <c r="D129" s="235" t="s">
        <v>397</v>
      </c>
      <c r="E129" s="236" t="s">
        <v>580</v>
      </c>
      <c r="F129" s="237" t="s">
        <v>581</v>
      </c>
      <c r="G129" s="238" t="s">
        <v>167</v>
      </c>
      <c r="H129" s="239">
        <v>10</v>
      </c>
      <c r="I129" s="240"/>
      <c r="J129" s="241">
        <f>ROUND(I129*H129,2)</f>
        <v>0</v>
      </c>
      <c r="K129" s="237" t="s">
        <v>168</v>
      </c>
      <c r="L129" s="242"/>
      <c r="M129" s="243" t="s">
        <v>1</v>
      </c>
      <c r="N129" s="244" t="s">
        <v>43</v>
      </c>
      <c r="O129" s="87"/>
      <c r="P129" s="204">
        <f>O129*H129</f>
        <v>0</v>
      </c>
      <c r="Q129" s="204">
        <v>0.12311999999999999</v>
      </c>
      <c r="R129" s="204">
        <f>Q129*H129</f>
        <v>1.2311999999999999</v>
      </c>
      <c r="S129" s="204">
        <v>0</v>
      </c>
      <c r="T129" s="205">
        <f>S129*H129</f>
        <v>0</v>
      </c>
      <c r="U129" s="34"/>
      <c r="V129" s="34"/>
      <c r="W129" s="34"/>
      <c r="X129" s="34"/>
      <c r="Y129" s="34"/>
      <c r="Z129" s="34"/>
      <c r="AA129" s="34"/>
      <c r="AB129" s="34"/>
      <c r="AC129" s="34"/>
      <c r="AD129" s="34"/>
      <c r="AE129" s="34"/>
      <c r="AR129" s="206" t="s">
        <v>259</v>
      </c>
      <c r="AT129" s="206" t="s">
        <v>397</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582</v>
      </c>
    </row>
    <row r="130" s="2" customFormat="1" ht="24.15" customHeight="1">
      <c r="A130" s="34"/>
      <c r="B130" s="35"/>
      <c r="C130" s="235" t="s">
        <v>219</v>
      </c>
      <c r="D130" s="235" t="s">
        <v>397</v>
      </c>
      <c r="E130" s="236" t="s">
        <v>583</v>
      </c>
      <c r="F130" s="237" t="s">
        <v>584</v>
      </c>
      <c r="G130" s="238" t="s">
        <v>167</v>
      </c>
      <c r="H130" s="239">
        <v>9</v>
      </c>
      <c r="I130" s="240"/>
      <c r="J130" s="241">
        <f>ROUND(I130*H130,2)</f>
        <v>0</v>
      </c>
      <c r="K130" s="237" t="s">
        <v>168</v>
      </c>
      <c r="L130" s="242"/>
      <c r="M130" s="243" t="s">
        <v>1</v>
      </c>
      <c r="N130" s="244" t="s">
        <v>43</v>
      </c>
      <c r="O130" s="87"/>
      <c r="P130" s="204">
        <f>O130*H130</f>
        <v>0</v>
      </c>
      <c r="Q130" s="204">
        <v>0.12684999999999999</v>
      </c>
      <c r="R130" s="204">
        <f>Q130*H130</f>
        <v>1.1416499999999998</v>
      </c>
      <c r="S130" s="204">
        <v>0</v>
      </c>
      <c r="T130" s="205">
        <f>S130*H130</f>
        <v>0</v>
      </c>
      <c r="U130" s="34"/>
      <c r="V130" s="34"/>
      <c r="W130" s="34"/>
      <c r="X130" s="34"/>
      <c r="Y130" s="34"/>
      <c r="Z130" s="34"/>
      <c r="AA130" s="34"/>
      <c r="AB130" s="34"/>
      <c r="AC130" s="34"/>
      <c r="AD130" s="34"/>
      <c r="AE130" s="34"/>
      <c r="AR130" s="206" t="s">
        <v>259</v>
      </c>
      <c r="AT130" s="206" t="s">
        <v>397</v>
      </c>
      <c r="AU130" s="206" t="s">
        <v>78</v>
      </c>
      <c r="AY130" s="13" t="s">
        <v>170</v>
      </c>
      <c r="BE130" s="207">
        <f>IF(N130="základní",J130,0)</f>
        <v>0</v>
      </c>
      <c r="BF130" s="207">
        <f>IF(N130="snížená",J130,0)</f>
        <v>0</v>
      </c>
      <c r="BG130" s="207">
        <f>IF(N130="zákl. přenesená",J130,0)</f>
        <v>0</v>
      </c>
      <c r="BH130" s="207">
        <f>IF(N130="sníž. přenesená",J130,0)</f>
        <v>0</v>
      </c>
      <c r="BI130" s="207">
        <f>IF(N130="nulová",J130,0)</f>
        <v>0</v>
      </c>
      <c r="BJ130" s="13" t="s">
        <v>85</v>
      </c>
      <c r="BK130" s="207">
        <f>ROUND(I130*H130,2)</f>
        <v>0</v>
      </c>
      <c r="BL130" s="13" t="s">
        <v>259</v>
      </c>
      <c r="BM130" s="206" t="s">
        <v>585</v>
      </c>
    </row>
    <row r="131" s="2" customFormat="1" ht="24.15" customHeight="1">
      <c r="A131" s="34"/>
      <c r="B131" s="35"/>
      <c r="C131" s="235" t="s">
        <v>231</v>
      </c>
      <c r="D131" s="235" t="s">
        <v>397</v>
      </c>
      <c r="E131" s="236" t="s">
        <v>586</v>
      </c>
      <c r="F131" s="237" t="s">
        <v>587</v>
      </c>
      <c r="G131" s="238" t="s">
        <v>167</v>
      </c>
      <c r="H131" s="239">
        <v>9</v>
      </c>
      <c r="I131" s="240"/>
      <c r="J131" s="241">
        <f>ROUND(I131*H131,2)</f>
        <v>0</v>
      </c>
      <c r="K131" s="237" t="s">
        <v>168</v>
      </c>
      <c r="L131" s="242"/>
      <c r="M131" s="243" t="s">
        <v>1</v>
      </c>
      <c r="N131" s="244" t="s">
        <v>43</v>
      </c>
      <c r="O131" s="87"/>
      <c r="P131" s="204">
        <f>O131*H131</f>
        <v>0</v>
      </c>
      <c r="Q131" s="204">
        <v>0.13058</v>
      </c>
      <c r="R131" s="204">
        <f>Q131*H131</f>
        <v>1.1752199999999999</v>
      </c>
      <c r="S131" s="204">
        <v>0</v>
      </c>
      <c r="T131" s="205">
        <f>S131*H131</f>
        <v>0</v>
      </c>
      <c r="U131" s="34"/>
      <c r="V131" s="34"/>
      <c r="W131" s="34"/>
      <c r="X131" s="34"/>
      <c r="Y131" s="34"/>
      <c r="Z131" s="34"/>
      <c r="AA131" s="34"/>
      <c r="AB131" s="34"/>
      <c r="AC131" s="34"/>
      <c r="AD131" s="34"/>
      <c r="AE131" s="34"/>
      <c r="AR131" s="206" t="s">
        <v>259</v>
      </c>
      <c r="AT131" s="206" t="s">
        <v>397</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588</v>
      </c>
    </row>
    <row r="132" s="2" customFormat="1" ht="24.15" customHeight="1">
      <c r="A132" s="34"/>
      <c r="B132" s="35"/>
      <c r="C132" s="235" t="s">
        <v>239</v>
      </c>
      <c r="D132" s="235" t="s">
        <v>397</v>
      </c>
      <c r="E132" s="236" t="s">
        <v>589</v>
      </c>
      <c r="F132" s="237" t="s">
        <v>590</v>
      </c>
      <c r="G132" s="238" t="s">
        <v>167</v>
      </c>
      <c r="H132" s="239">
        <v>9</v>
      </c>
      <c r="I132" s="240"/>
      <c r="J132" s="241">
        <f>ROUND(I132*H132,2)</f>
        <v>0</v>
      </c>
      <c r="K132" s="237" t="s">
        <v>168</v>
      </c>
      <c r="L132" s="242"/>
      <c r="M132" s="243" t="s">
        <v>1</v>
      </c>
      <c r="N132" s="244" t="s">
        <v>43</v>
      </c>
      <c r="O132" s="87"/>
      <c r="P132" s="204">
        <f>O132*H132</f>
        <v>0</v>
      </c>
      <c r="Q132" s="204">
        <v>0.13431000000000001</v>
      </c>
      <c r="R132" s="204">
        <f>Q132*H132</f>
        <v>1.20879</v>
      </c>
      <c r="S132" s="204">
        <v>0</v>
      </c>
      <c r="T132" s="205">
        <f>S132*H132</f>
        <v>0</v>
      </c>
      <c r="U132" s="34"/>
      <c r="V132" s="34"/>
      <c r="W132" s="34"/>
      <c r="X132" s="34"/>
      <c r="Y132" s="34"/>
      <c r="Z132" s="34"/>
      <c r="AA132" s="34"/>
      <c r="AB132" s="34"/>
      <c r="AC132" s="34"/>
      <c r="AD132" s="34"/>
      <c r="AE132" s="34"/>
      <c r="AR132" s="206" t="s">
        <v>259</v>
      </c>
      <c r="AT132" s="206" t="s">
        <v>397</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591</v>
      </c>
    </row>
    <row r="133" s="2" customFormat="1" ht="24.15" customHeight="1">
      <c r="A133" s="34"/>
      <c r="B133" s="35"/>
      <c r="C133" s="235" t="s">
        <v>244</v>
      </c>
      <c r="D133" s="235" t="s">
        <v>397</v>
      </c>
      <c r="E133" s="236" t="s">
        <v>592</v>
      </c>
      <c r="F133" s="237" t="s">
        <v>593</v>
      </c>
      <c r="G133" s="238" t="s">
        <v>167</v>
      </c>
      <c r="H133" s="239">
        <v>7</v>
      </c>
      <c r="I133" s="240"/>
      <c r="J133" s="241">
        <f>ROUND(I133*H133,2)</f>
        <v>0</v>
      </c>
      <c r="K133" s="237" t="s">
        <v>168</v>
      </c>
      <c r="L133" s="242"/>
      <c r="M133" s="243" t="s">
        <v>1</v>
      </c>
      <c r="N133" s="244" t="s">
        <v>43</v>
      </c>
      <c r="O133" s="87"/>
      <c r="P133" s="204">
        <f>O133*H133</f>
        <v>0</v>
      </c>
      <c r="Q133" s="204">
        <v>0.13804</v>
      </c>
      <c r="R133" s="204">
        <f>Q133*H133</f>
        <v>0.96628000000000003</v>
      </c>
      <c r="S133" s="204">
        <v>0</v>
      </c>
      <c r="T133" s="205">
        <f>S133*H133</f>
        <v>0</v>
      </c>
      <c r="U133" s="34"/>
      <c r="V133" s="34"/>
      <c r="W133" s="34"/>
      <c r="X133" s="34"/>
      <c r="Y133" s="34"/>
      <c r="Z133" s="34"/>
      <c r="AA133" s="34"/>
      <c r="AB133" s="34"/>
      <c r="AC133" s="34"/>
      <c r="AD133" s="34"/>
      <c r="AE133" s="34"/>
      <c r="AR133" s="206" t="s">
        <v>259</v>
      </c>
      <c r="AT133" s="206" t="s">
        <v>397</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594</v>
      </c>
    </row>
    <row r="134" s="2" customFormat="1" ht="24.15" customHeight="1">
      <c r="A134" s="34"/>
      <c r="B134" s="35"/>
      <c r="C134" s="235" t="s">
        <v>251</v>
      </c>
      <c r="D134" s="235" t="s">
        <v>397</v>
      </c>
      <c r="E134" s="236" t="s">
        <v>595</v>
      </c>
      <c r="F134" s="237" t="s">
        <v>596</v>
      </c>
      <c r="G134" s="238" t="s">
        <v>167</v>
      </c>
      <c r="H134" s="239">
        <v>7</v>
      </c>
      <c r="I134" s="240"/>
      <c r="J134" s="241">
        <f>ROUND(I134*H134,2)</f>
        <v>0</v>
      </c>
      <c r="K134" s="237" t="s">
        <v>168</v>
      </c>
      <c r="L134" s="242"/>
      <c r="M134" s="243" t="s">
        <v>1</v>
      </c>
      <c r="N134" s="244" t="s">
        <v>43</v>
      </c>
      <c r="O134" s="87"/>
      <c r="P134" s="204">
        <f>O134*H134</f>
        <v>0</v>
      </c>
      <c r="Q134" s="204">
        <v>0.14177000000000001</v>
      </c>
      <c r="R134" s="204">
        <f>Q134*H134</f>
        <v>0.99239000000000011</v>
      </c>
      <c r="S134" s="204">
        <v>0</v>
      </c>
      <c r="T134" s="205">
        <f>S134*H134</f>
        <v>0</v>
      </c>
      <c r="U134" s="34"/>
      <c r="V134" s="34"/>
      <c r="W134" s="34"/>
      <c r="X134" s="34"/>
      <c r="Y134" s="34"/>
      <c r="Z134" s="34"/>
      <c r="AA134" s="34"/>
      <c r="AB134" s="34"/>
      <c r="AC134" s="34"/>
      <c r="AD134" s="34"/>
      <c r="AE134" s="34"/>
      <c r="AR134" s="206" t="s">
        <v>259</v>
      </c>
      <c r="AT134" s="206" t="s">
        <v>397</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259</v>
      </c>
      <c r="BM134" s="206" t="s">
        <v>597</v>
      </c>
    </row>
    <row r="135" s="2" customFormat="1" ht="24.15" customHeight="1">
      <c r="A135" s="34"/>
      <c r="B135" s="35"/>
      <c r="C135" s="235" t="s">
        <v>8</v>
      </c>
      <c r="D135" s="235" t="s">
        <v>397</v>
      </c>
      <c r="E135" s="236" t="s">
        <v>598</v>
      </c>
      <c r="F135" s="237" t="s">
        <v>599</v>
      </c>
      <c r="G135" s="238" t="s">
        <v>167</v>
      </c>
      <c r="H135" s="239">
        <v>6</v>
      </c>
      <c r="I135" s="240"/>
      <c r="J135" s="241">
        <f>ROUND(I135*H135,2)</f>
        <v>0</v>
      </c>
      <c r="K135" s="237" t="s">
        <v>168</v>
      </c>
      <c r="L135" s="242"/>
      <c r="M135" s="243" t="s">
        <v>1</v>
      </c>
      <c r="N135" s="244" t="s">
        <v>43</v>
      </c>
      <c r="O135" s="87"/>
      <c r="P135" s="204">
        <f>O135*H135</f>
        <v>0</v>
      </c>
      <c r="Q135" s="204">
        <v>0.14549999999999999</v>
      </c>
      <c r="R135" s="204">
        <f>Q135*H135</f>
        <v>0.873</v>
      </c>
      <c r="S135" s="204">
        <v>0</v>
      </c>
      <c r="T135" s="205">
        <f>S135*H135</f>
        <v>0</v>
      </c>
      <c r="U135" s="34"/>
      <c r="V135" s="34"/>
      <c r="W135" s="34"/>
      <c r="X135" s="34"/>
      <c r="Y135" s="34"/>
      <c r="Z135" s="34"/>
      <c r="AA135" s="34"/>
      <c r="AB135" s="34"/>
      <c r="AC135" s="34"/>
      <c r="AD135" s="34"/>
      <c r="AE135" s="34"/>
      <c r="AR135" s="206" t="s">
        <v>259</v>
      </c>
      <c r="AT135" s="206" t="s">
        <v>397</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600</v>
      </c>
    </row>
    <row r="136" s="2" customFormat="1" ht="24.15" customHeight="1">
      <c r="A136" s="34"/>
      <c r="B136" s="35"/>
      <c r="C136" s="235" t="s">
        <v>262</v>
      </c>
      <c r="D136" s="235" t="s">
        <v>397</v>
      </c>
      <c r="E136" s="236" t="s">
        <v>601</v>
      </c>
      <c r="F136" s="237" t="s">
        <v>602</v>
      </c>
      <c r="G136" s="238" t="s">
        <v>167</v>
      </c>
      <c r="H136" s="239">
        <v>7</v>
      </c>
      <c r="I136" s="240"/>
      <c r="J136" s="241">
        <f>ROUND(I136*H136,2)</f>
        <v>0</v>
      </c>
      <c r="K136" s="237" t="s">
        <v>168</v>
      </c>
      <c r="L136" s="242"/>
      <c r="M136" s="243" t="s">
        <v>1</v>
      </c>
      <c r="N136" s="244" t="s">
        <v>43</v>
      </c>
      <c r="O136" s="87"/>
      <c r="P136" s="204">
        <f>O136*H136</f>
        <v>0</v>
      </c>
      <c r="Q136" s="204">
        <v>0.14923</v>
      </c>
      <c r="R136" s="204">
        <f>Q136*H136</f>
        <v>1.04461</v>
      </c>
      <c r="S136" s="204">
        <v>0</v>
      </c>
      <c r="T136" s="205">
        <f>S136*H136</f>
        <v>0</v>
      </c>
      <c r="U136" s="34"/>
      <c r="V136" s="34"/>
      <c r="W136" s="34"/>
      <c r="X136" s="34"/>
      <c r="Y136" s="34"/>
      <c r="Z136" s="34"/>
      <c r="AA136" s="34"/>
      <c r="AB136" s="34"/>
      <c r="AC136" s="34"/>
      <c r="AD136" s="34"/>
      <c r="AE136" s="34"/>
      <c r="AR136" s="206" t="s">
        <v>259</v>
      </c>
      <c r="AT136" s="206" t="s">
        <v>397</v>
      </c>
      <c r="AU136" s="206" t="s">
        <v>78</v>
      </c>
      <c r="AY136" s="13" t="s">
        <v>170</v>
      </c>
      <c r="BE136" s="207">
        <f>IF(N136="základní",J136,0)</f>
        <v>0</v>
      </c>
      <c r="BF136" s="207">
        <f>IF(N136="snížená",J136,0)</f>
        <v>0</v>
      </c>
      <c r="BG136" s="207">
        <f>IF(N136="zákl. přenesená",J136,0)</f>
        <v>0</v>
      </c>
      <c r="BH136" s="207">
        <f>IF(N136="sníž. přenesená",J136,0)</f>
        <v>0</v>
      </c>
      <c r="BI136" s="207">
        <f>IF(N136="nulová",J136,0)</f>
        <v>0</v>
      </c>
      <c r="BJ136" s="13" t="s">
        <v>85</v>
      </c>
      <c r="BK136" s="207">
        <f>ROUND(I136*H136,2)</f>
        <v>0</v>
      </c>
      <c r="BL136" s="13" t="s">
        <v>259</v>
      </c>
      <c r="BM136" s="206" t="s">
        <v>603</v>
      </c>
    </row>
    <row r="137" s="2" customFormat="1" ht="24.15" customHeight="1">
      <c r="A137" s="34"/>
      <c r="B137" s="35"/>
      <c r="C137" s="235" t="s">
        <v>266</v>
      </c>
      <c r="D137" s="235" t="s">
        <v>397</v>
      </c>
      <c r="E137" s="236" t="s">
        <v>604</v>
      </c>
      <c r="F137" s="237" t="s">
        <v>605</v>
      </c>
      <c r="G137" s="238" t="s">
        <v>167</v>
      </c>
      <c r="H137" s="239">
        <v>7</v>
      </c>
      <c r="I137" s="240"/>
      <c r="J137" s="241">
        <f>ROUND(I137*H137,2)</f>
        <v>0</v>
      </c>
      <c r="K137" s="237" t="s">
        <v>168</v>
      </c>
      <c r="L137" s="242"/>
      <c r="M137" s="243" t="s">
        <v>1</v>
      </c>
      <c r="N137" s="244" t="s">
        <v>43</v>
      </c>
      <c r="O137" s="87"/>
      <c r="P137" s="204">
        <f>O137*H137</f>
        <v>0</v>
      </c>
      <c r="Q137" s="204">
        <v>0.15296000000000001</v>
      </c>
      <c r="R137" s="204">
        <f>Q137*H137</f>
        <v>1.0707200000000001</v>
      </c>
      <c r="S137" s="204">
        <v>0</v>
      </c>
      <c r="T137" s="205">
        <f>S137*H137</f>
        <v>0</v>
      </c>
      <c r="U137" s="34"/>
      <c r="V137" s="34"/>
      <c r="W137" s="34"/>
      <c r="X137" s="34"/>
      <c r="Y137" s="34"/>
      <c r="Z137" s="34"/>
      <c r="AA137" s="34"/>
      <c r="AB137" s="34"/>
      <c r="AC137" s="34"/>
      <c r="AD137" s="34"/>
      <c r="AE137" s="34"/>
      <c r="AR137" s="206" t="s">
        <v>259</v>
      </c>
      <c r="AT137" s="206" t="s">
        <v>397</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606</v>
      </c>
    </row>
    <row r="138" s="2" customFormat="1" ht="24.15" customHeight="1">
      <c r="A138" s="34"/>
      <c r="B138" s="35"/>
      <c r="C138" s="235" t="s">
        <v>273</v>
      </c>
      <c r="D138" s="235" t="s">
        <v>397</v>
      </c>
      <c r="E138" s="236" t="s">
        <v>607</v>
      </c>
      <c r="F138" s="237" t="s">
        <v>608</v>
      </c>
      <c r="G138" s="238" t="s">
        <v>167</v>
      </c>
      <c r="H138" s="239">
        <v>5</v>
      </c>
      <c r="I138" s="240"/>
      <c r="J138" s="241">
        <f>ROUND(I138*H138,2)</f>
        <v>0</v>
      </c>
      <c r="K138" s="237" t="s">
        <v>168</v>
      </c>
      <c r="L138" s="242"/>
      <c r="M138" s="243" t="s">
        <v>1</v>
      </c>
      <c r="N138" s="244" t="s">
        <v>43</v>
      </c>
      <c r="O138" s="87"/>
      <c r="P138" s="204">
        <f>O138*H138</f>
        <v>0</v>
      </c>
      <c r="Q138" s="204">
        <v>0.15669</v>
      </c>
      <c r="R138" s="204">
        <f>Q138*H138</f>
        <v>0.78344999999999998</v>
      </c>
      <c r="S138" s="204">
        <v>0</v>
      </c>
      <c r="T138" s="205">
        <f>S138*H138</f>
        <v>0</v>
      </c>
      <c r="U138" s="34"/>
      <c r="V138" s="34"/>
      <c r="W138" s="34"/>
      <c r="X138" s="34"/>
      <c r="Y138" s="34"/>
      <c r="Z138" s="34"/>
      <c r="AA138" s="34"/>
      <c r="AB138" s="34"/>
      <c r="AC138" s="34"/>
      <c r="AD138" s="34"/>
      <c r="AE138" s="34"/>
      <c r="AR138" s="206" t="s">
        <v>259</v>
      </c>
      <c r="AT138" s="206" t="s">
        <v>397</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259</v>
      </c>
      <c r="BM138" s="206" t="s">
        <v>609</v>
      </c>
    </row>
    <row r="139" s="2" customFormat="1" ht="24.15" customHeight="1">
      <c r="A139" s="34"/>
      <c r="B139" s="35"/>
      <c r="C139" s="235" t="s">
        <v>279</v>
      </c>
      <c r="D139" s="235" t="s">
        <v>397</v>
      </c>
      <c r="E139" s="236" t="s">
        <v>610</v>
      </c>
      <c r="F139" s="237" t="s">
        <v>611</v>
      </c>
      <c r="G139" s="238" t="s">
        <v>167</v>
      </c>
      <c r="H139" s="239">
        <v>7</v>
      </c>
      <c r="I139" s="240"/>
      <c r="J139" s="241">
        <f>ROUND(I139*H139,2)</f>
        <v>0</v>
      </c>
      <c r="K139" s="237" t="s">
        <v>168</v>
      </c>
      <c r="L139" s="242"/>
      <c r="M139" s="243" t="s">
        <v>1</v>
      </c>
      <c r="N139" s="244" t="s">
        <v>43</v>
      </c>
      <c r="O139" s="87"/>
      <c r="P139" s="204">
        <f>O139*H139</f>
        <v>0</v>
      </c>
      <c r="Q139" s="204">
        <v>0.16042000000000001</v>
      </c>
      <c r="R139" s="204">
        <f>Q139*H139</f>
        <v>1.1229400000000001</v>
      </c>
      <c r="S139" s="204">
        <v>0</v>
      </c>
      <c r="T139" s="205">
        <f>S139*H139</f>
        <v>0</v>
      </c>
      <c r="U139" s="34"/>
      <c r="V139" s="34"/>
      <c r="W139" s="34"/>
      <c r="X139" s="34"/>
      <c r="Y139" s="34"/>
      <c r="Z139" s="34"/>
      <c r="AA139" s="34"/>
      <c r="AB139" s="34"/>
      <c r="AC139" s="34"/>
      <c r="AD139" s="34"/>
      <c r="AE139" s="34"/>
      <c r="AR139" s="206" t="s">
        <v>259</v>
      </c>
      <c r="AT139" s="206" t="s">
        <v>397</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612</v>
      </c>
    </row>
    <row r="140" s="2" customFormat="1" ht="24.15" customHeight="1">
      <c r="A140" s="34"/>
      <c r="B140" s="35"/>
      <c r="C140" s="235" t="s">
        <v>284</v>
      </c>
      <c r="D140" s="235" t="s">
        <v>397</v>
      </c>
      <c r="E140" s="236" t="s">
        <v>613</v>
      </c>
      <c r="F140" s="237" t="s">
        <v>614</v>
      </c>
      <c r="G140" s="238" t="s">
        <v>167</v>
      </c>
      <c r="H140" s="239">
        <v>6</v>
      </c>
      <c r="I140" s="240"/>
      <c r="J140" s="241">
        <f>ROUND(I140*H140,2)</f>
        <v>0</v>
      </c>
      <c r="K140" s="237" t="s">
        <v>168</v>
      </c>
      <c r="L140" s="242"/>
      <c r="M140" s="243" t="s">
        <v>1</v>
      </c>
      <c r="N140" s="244" t="s">
        <v>43</v>
      </c>
      <c r="O140" s="87"/>
      <c r="P140" s="204">
        <f>O140*H140</f>
        <v>0</v>
      </c>
      <c r="Q140" s="204">
        <v>0.16414999999999999</v>
      </c>
      <c r="R140" s="204">
        <f>Q140*H140</f>
        <v>0.98489999999999989</v>
      </c>
      <c r="S140" s="204">
        <v>0</v>
      </c>
      <c r="T140" s="205">
        <f>S140*H140</f>
        <v>0</v>
      </c>
      <c r="U140" s="34"/>
      <c r="V140" s="34"/>
      <c r="W140" s="34"/>
      <c r="X140" s="34"/>
      <c r="Y140" s="34"/>
      <c r="Z140" s="34"/>
      <c r="AA140" s="34"/>
      <c r="AB140" s="34"/>
      <c r="AC140" s="34"/>
      <c r="AD140" s="34"/>
      <c r="AE140" s="34"/>
      <c r="AR140" s="206" t="s">
        <v>259</v>
      </c>
      <c r="AT140" s="206" t="s">
        <v>397</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615</v>
      </c>
    </row>
    <row r="141" s="2" customFormat="1" ht="24.15" customHeight="1">
      <c r="A141" s="34"/>
      <c r="B141" s="35"/>
      <c r="C141" s="235" t="s">
        <v>7</v>
      </c>
      <c r="D141" s="235" t="s">
        <v>397</v>
      </c>
      <c r="E141" s="236" t="s">
        <v>616</v>
      </c>
      <c r="F141" s="237" t="s">
        <v>617</v>
      </c>
      <c r="G141" s="238" t="s">
        <v>167</v>
      </c>
      <c r="H141" s="239">
        <v>8</v>
      </c>
      <c r="I141" s="240"/>
      <c r="J141" s="241">
        <f>ROUND(I141*H141,2)</f>
        <v>0</v>
      </c>
      <c r="K141" s="237" t="s">
        <v>168</v>
      </c>
      <c r="L141" s="242"/>
      <c r="M141" s="243" t="s">
        <v>1</v>
      </c>
      <c r="N141" s="244" t="s">
        <v>43</v>
      </c>
      <c r="O141" s="87"/>
      <c r="P141" s="204">
        <f>O141*H141</f>
        <v>0</v>
      </c>
      <c r="Q141" s="204">
        <v>0.16788</v>
      </c>
      <c r="R141" s="204">
        <f>Q141*H141</f>
        <v>1.34304</v>
      </c>
      <c r="S141" s="204">
        <v>0</v>
      </c>
      <c r="T141" s="205">
        <f>S141*H141</f>
        <v>0</v>
      </c>
      <c r="U141" s="34"/>
      <c r="V141" s="34"/>
      <c r="W141" s="34"/>
      <c r="X141" s="34"/>
      <c r="Y141" s="34"/>
      <c r="Z141" s="34"/>
      <c r="AA141" s="34"/>
      <c r="AB141" s="34"/>
      <c r="AC141" s="34"/>
      <c r="AD141" s="34"/>
      <c r="AE141" s="34"/>
      <c r="AR141" s="206" t="s">
        <v>259</v>
      </c>
      <c r="AT141" s="206" t="s">
        <v>397</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259</v>
      </c>
      <c r="BM141" s="206" t="s">
        <v>618</v>
      </c>
    </row>
    <row r="142" s="2" customFormat="1" ht="24.15" customHeight="1">
      <c r="A142" s="34"/>
      <c r="B142" s="35"/>
      <c r="C142" s="235" t="s">
        <v>294</v>
      </c>
      <c r="D142" s="235" t="s">
        <v>397</v>
      </c>
      <c r="E142" s="236" t="s">
        <v>619</v>
      </c>
      <c r="F142" s="237" t="s">
        <v>620</v>
      </c>
      <c r="G142" s="238" t="s">
        <v>167</v>
      </c>
      <c r="H142" s="239">
        <v>3</v>
      </c>
      <c r="I142" s="240"/>
      <c r="J142" s="241">
        <f>ROUND(I142*H142,2)</f>
        <v>0</v>
      </c>
      <c r="K142" s="237" t="s">
        <v>168</v>
      </c>
      <c r="L142" s="242"/>
      <c r="M142" s="243" t="s">
        <v>1</v>
      </c>
      <c r="N142" s="244" t="s">
        <v>43</v>
      </c>
      <c r="O142" s="87"/>
      <c r="P142" s="204">
        <f>O142*H142</f>
        <v>0</v>
      </c>
      <c r="Q142" s="204">
        <v>0.17162</v>
      </c>
      <c r="R142" s="204">
        <f>Q142*H142</f>
        <v>0.51485999999999998</v>
      </c>
      <c r="S142" s="204">
        <v>0</v>
      </c>
      <c r="T142" s="205">
        <f>S142*H142</f>
        <v>0</v>
      </c>
      <c r="U142" s="34"/>
      <c r="V142" s="34"/>
      <c r="W142" s="34"/>
      <c r="X142" s="34"/>
      <c r="Y142" s="34"/>
      <c r="Z142" s="34"/>
      <c r="AA142" s="34"/>
      <c r="AB142" s="34"/>
      <c r="AC142" s="34"/>
      <c r="AD142" s="34"/>
      <c r="AE142" s="34"/>
      <c r="AR142" s="206" t="s">
        <v>259</v>
      </c>
      <c r="AT142" s="206" t="s">
        <v>397</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259</v>
      </c>
      <c r="BM142" s="206" t="s">
        <v>621</v>
      </c>
    </row>
    <row r="143" s="2" customFormat="1" ht="24.15" customHeight="1">
      <c r="A143" s="34"/>
      <c r="B143" s="35"/>
      <c r="C143" s="235" t="s">
        <v>299</v>
      </c>
      <c r="D143" s="235" t="s">
        <v>397</v>
      </c>
      <c r="E143" s="236" t="s">
        <v>622</v>
      </c>
      <c r="F143" s="237" t="s">
        <v>623</v>
      </c>
      <c r="G143" s="238" t="s">
        <v>167</v>
      </c>
      <c r="H143" s="239">
        <v>1</v>
      </c>
      <c r="I143" s="240"/>
      <c r="J143" s="241">
        <f>ROUND(I143*H143,2)</f>
        <v>0</v>
      </c>
      <c r="K143" s="237" t="s">
        <v>168</v>
      </c>
      <c r="L143" s="242"/>
      <c r="M143" s="243" t="s">
        <v>1</v>
      </c>
      <c r="N143" s="244" t="s">
        <v>43</v>
      </c>
      <c r="O143" s="87"/>
      <c r="P143" s="204">
        <f>O143*H143</f>
        <v>0</v>
      </c>
      <c r="Q143" s="204">
        <v>0.17535000000000001</v>
      </c>
      <c r="R143" s="204">
        <f>Q143*H143</f>
        <v>0.17535000000000001</v>
      </c>
      <c r="S143" s="204">
        <v>0</v>
      </c>
      <c r="T143" s="205">
        <f>S143*H143</f>
        <v>0</v>
      </c>
      <c r="U143" s="34"/>
      <c r="V143" s="34"/>
      <c r="W143" s="34"/>
      <c r="X143" s="34"/>
      <c r="Y143" s="34"/>
      <c r="Z143" s="34"/>
      <c r="AA143" s="34"/>
      <c r="AB143" s="34"/>
      <c r="AC143" s="34"/>
      <c r="AD143" s="34"/>
      <c r="AE143" s="34"/>
      <c r="AR143" s="206" t="s">
        <v>259</v>
      </c>
      <c r="AT143" s="206" t="s">
        <v>397</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259</v>
      </c>
      <c r="BM143" s="206" t="s">
        <v>624</v>
      </c>
    </row>
    <row r="144" s="2" customFormat="1" ht="21.75" customHeight="1">
      <c r="A144" s="34"/>
      <c r="B144" s="35"/>
      <c r="C144" s="235" t="s">
        <v>625</v>
      </c>
      <c r="D144" s="235" t="s">
        <v>397</v>
      </c>
      <c r="E144" s="236" t="s">
        <v>626</v>
      </c>
      <c r="F144" s="237" t="s">
        <v>627</v>
      </c>
      <c r="G144" s="238" t="s">
        <v>167</v>
      </c>
      <c r="H144" s="239">
        <v>10</v>
      </c>
      <c r="I144" s="240"/>
      <c r="J144" s="241">
        <f>ROUND(I144*H144,2)</f>
        <v>0</v>
      </c>
      <c r="K144" s="237" t="s">
        <v>168</v>
      </c>
      <c r="L144" s="242"/>
      <c r="M144" s="243" t="s">
        <v>1</v>
      </c>
      <c r="N144" s="244" t="s">
        <v>43</v>
      </c>
      <c r="O144" s="87"/>
      <c r="P144" s="204">
        <f>O144*H144</f>
        <v>0</v>
      </c>
      <c r="Q144" s="204">
        <v>3.70425</v>
      </c>
      <c r="R144" s="204">
        <f>Q144*H144</f>
        <v>37.042500000000004</v>
      </c>
      <c r="S144" s="204">
        <v>0</v>
      </c>
      <c r="T144" s="205">
        <f>S144*H144</f>
        <v>0</v>
      </c>
      <c r="U144" s="34"/>
      <c r="V144" s="34"/>
      <c r="W144" s="34"/>
      <c r="X144" s="34"/>
      <c r="Y144" s="34"/>
      <c r="Z144" s="34"/>
      <c r="AA144" s="34"/>
      <c r="AB144" s="34"/>
      <c r="AC144" s="34"/>
      <c r="AD144" s="34"/>
      <c r="AE144" s="34"/>
      <c r="AR144" s="206" t="s">
        <v>259</v>
      </c>
      <c r="AT144" s="206" t="s">
        <v>397</v>
      </c>
      <c r="AU144" s="206" t="s">
        <v>78</v>
      </c>
      <c r="AY144" s="13" t="s">
        <v>170</v>
      </c>
      <c r="BE144" s="207">
        <f>IF(N144="základní",J144,0)</f>
        <v>0</v>
      </c>
      <c r="BF144" s="207">
        <f>IF(N144="snížená",J144,0)</f>
        <v>0</v>
      </c>
      <c r="BG144" s="207">
        <f>IF(N144="zákl. přenesená",J144,0)</f>
        <v>0</v>
      </c>
      <c r="BH144" s="207">
        <f>IF(N144="sníž. přenesená",J144,0)</f>
        <v>0</v>
      </c>
      <c r="BI144" s="207">
        <f>IF(N144="nulová",J144,0)</f>
        <v>0</v>
      </c>
      <c r="BJ144" s="13" t="s">
        <v>85</v>
      </c>
      <c r="BK144" s="207">
        <f>ROUND(I144*H144,2)</f>
        <v>0</v>
      </c>
      <c r="BL144" s="13" t="s">
        <v>259</v>
      </c>
      <c r="BM144" s="206" t="s">
        <v>628</v>
      </c>
    </row>
    <row r="145" s="2" customFormat="1" ht="24.15" customHeight="1">
      <c r="A145" s="34"/>
      <c r="B145" s="35"/>
      <c r="C145" s="235" t="s">
        <v>303</v>
      </c>
      <c r="D145" s="235" t="s">
        <v>397</v>
      </c>
      <c r="E145" s="236" t="s">
        <v>629</v>
      </c>
      <c r="F145" s="237" t="s">
        <v>630</v>
      </c>
      <c r="G145" s="238" t="s">
        <v>167</v>
      </c>
      <c r="H145" s="239">
        <v>317</v>
      </c>
      <c r="I145" s="240"/>
      <c r="J145" s="241">
        <f>ROUND(I145*H145,2)</f>
        <v>0</v>
      </c>
      <c r="K145" s="237" t="s">
        <v>168</v>
      </c>
      <c r="L145" s="242"/>
      <c r="M145" s="243" t="s">
        <v>1</v>
      </c>
      <c r="N145" s="244" t="s">
        <v>43</v>
      </c>
      <c r="O145" s="87"/>
      <c r="P145" s="204">
        <f>O145*H145</f>
        <v>0</v>
      </c>
      <c r="Q145" s="204">
        <v>0.00123</v>
      </c>
      <c r="R145" s="204">
        <f>Q145*H145</f>
        <v>0.38990999999999998</v>
      </c>
      <c r="S145" s="204">
        <v>0</v>
      </c>
      <c r="T145" s="205">
        <f>S145*H145</f>
        <v>0</v>
      </c>
      <c r="U145" s="34"/>
      <c r="V145" s="34"/>
      <c r="W145" s="34"/>
      <c r="X145" s="34"/>
      <c r="Y145" s="34"/>
      <c r="Z145" s="34"/>
      <c r="AA145" s="34"/>
      <c r="AB145" s="34"/>
      <c r="AC145" s="34"/>
      <c r="AD145" s="34"/>
      <c r="AE145" s="34"/>
      <c r="AR145" s="206" t="s">
        <v>259</v>
      </c>
      <c r="AT145" s="206" t="s">
        <v>397</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259</v>
      </c>
      <c r="BM145" s="206" t="s">
        <v>631</v>
      </c>
    </row>
    <row r="146" s="2" customFormat="1" ht="21.75" customHeight="1">
      <c r="A146" s="34"/>
      <c r="B146" s="35"/>
      <c r="C146" s="235" t="s">
        <v>308</v>
      </c>
      <c r="D146" s="235" t="s">
        <v>397</v>
      </c>
      <c r="E146" s="236" t="s">
        <v>632</v>
      </c>
      <c r="F146" s="237" t="s">
        <v>633</v>
      </c>
      <c r="G146" s="238" t="s">
        <v>167</v>
      </c>
      <c r="H146" s="239">
        <v>578</v>
      </c>
      <c r="I146" s="240"/>
      <c r="J146" s="241">
        <f>ROUND(I146*H146,2)</f>
        <v>0</v>
      </c>
      <c r="K146" s="237" t="s">
        <v>168</v>
      </c>
      <c r="L146" s="242"/>
      <c r="M146" s="243" t="s">
        <v>1</v>
      </c>
      <c r="N146" s="244" t="s">
        <v>43</v>
      </c>
      <c r="O146" s="87"/>
      <c r="P146" s="204">
        <f>O146*H146</f>
        <v>0</v>
      </c>
      <c r="Q146" s="204">
        <v>0.00018000000000000001</v>
      </c>
      <c r="R146" s="204">
        <f>Q146*H146</f>
        <v>0.10404000000000001</v>
      </c>
      <c r="S146" s="204">
        <v>0</v>
      </c>
      <c r="T146" s="205">
        <f>S146*H146</f>
        <v>0</v>
      </c>
      <c r="U146" s="34"/>
      <c r="V146" s="34"/>
      <c r="W146" s="34"/>
      <c r="X146" s="34"/>
      <c r="Y146" s="34"/>
      <c r="Z146" s="34"/>
      <c r="AA146" s="34"/>
      <c r="AB146" s="34"/>
      <c r="AC146" s="34"/>
      <c r="AD146" s="34"/>
      <c r="AE146" s="34"/>
      <c r="AR146" s="206" t="s">
        <v>259</v>
      </c>
      <c r="AT146" s="206" t="s">
        <v>397</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259</v>
      </c>
      <c r="BM146" s="206" t="s">
        <v>634</v>
      </c>
    </row>
    <row r="147" s="2" customFormat="1" ht="24.15" customHeight="1">
      <c r="A147" s="34"/>
      <c r="B147" s="35"/>
      <c r="C147" s="235" t="s">
        <v>315</v>
      </c>
      <c r="D147" s="235" t="s">
        <v>397</v>
      </c>
      <c r="E147" s="236" t="s">
        <v>635</v>
      </c>
      <c r="F147" s="237" t="s">
        <v>636</v>
      </c>
      <c r="G147" s="238" t="s">
        <v>167</v>
      </c>
      <c r="H147" s="239">
        <v>562</v>
      </c>
      <c r="I147" s="240"/>
      <c r="J147" s="241">
        <f>ROUND(I147*H147,2)</f>
        <v>0</v>
      </c>
      <c r="K147" s="237" t="s">
        <v>168</v>
      </c>
      <c r="L147" s="242"/>
      <c r="M147" s="243" t="s">
        <v>1</v>
      </c>
      <c r="N147" s="244" t="s">
        <v>43</v>
      </c>
      <c r="O147" s="87"/>
      <c r="P147" s="204">
        <f>O147*H147</f>
        <v>0</v>
      </c>
      <c r="Q147" s="204">
        <v>9.0000000000000006E-05</v>
      </c>
      <c r="R147" s="204">
        <f>Q147*H147</f>
        <v>0.05058</v>
      </c>
      <c r="S147" s="204">
        <v>0</v>
      </c>
      <c r="T147" s="205">
        <f>S147*H147</f>
        <v>0</v>
      </c>
      <c r="U147" s="34"/>
      <c r="V147" s="34"/>
      <c r="W147" s="34"/>
      <c r="X147" s="34"/>
      <c r="Y147" s="34"/>
      <c r="Z147" s="34"/>
      <c r="AA147" s="34"/>
      <c r="AB147" s="34"/>
      <c r="AC147" s="34"/>
      <c r="AD147" s="34"/>
      <c r="AE147" s="34"/>
      <c r="AR147" s="206" t="s">
        <v>259</v>
      </c>
      <c r="AT147" s="206" t="s">
        <v>397</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259</v>
      </c>
      <c r="BM147" s="206" t="s">
        <v>637</v>
      </c>
    </row>
    <row r="148" s="2" customFormat="1" ht="16.5" customHeight="1">
      <c r="A148" s="34"/>
      <c r="B148" s="35"/>
      <c r="C148" s="235" t="s">
        <v>322</v>
      </c>
      <c r="D148" s="235" t="s">
        <v>397</v>
      </c>
      <c r="E148" s="236" t="s">
        <v>638</v>
      </c>
      <c r="F148" s="237" t="s">
        <v>639</v>
      </c>
      <c r="G148" s="238" t="s">
        <v>389</v>
      </c>
      <c r="H148" s="239">
        <v>45</v>
      </c>
      <c r="I148" s="240"/>
      <c r="J148" s="241">
        <f>ROUND(I148*H148,2)</f>
        <v>0</v>
      </c>
      <c r="K148" s="237" t="s">
        <v>168</v>
      </c>
      <c r="L148" s="242"/>
      <c r="M148" s="243" t="s">
        <v>1</v>
      </c>
      <c r="N148" s="244" t="s">
        <v>43</v>
      </c>
      <c r="O148" s="87"/>
      <c r="P148" s="204">
        <f>O148*H148</f>
        <v>0</v>
      </c>
      <c r="Q148" s="204">
        <v>0.001</v>
      </c>
      <c r="R148" s="204">
        <f>Q148*H148</f>
        <v>0.044999999999999998</v>
      </c>
      <c r="S148" s="204">
        <v>0</v>
      </c>
      <c r="T148" s="205">
        <f>S148*H148</f>
        <v>0</v>
      </c>
      <c r="U148" s="34"/>
      <c r="V148" s="34"/>
      <c r="W148" s="34"/>
      <c r="X148" s="34"/>
      <c r="Y148" s="34"/>
      <c r="Z148" s="34"/>
      <c r="AA148" s="34"/>
      <c r="AB148" s="34"/>
      <c r="AC148" s="34"/>
      <c r="AD148" s="34"/>
      <c r="AE148" s="34"/>
      <c r="AR148" s="206" t="s">
        <v>259</v>
      </c>
      <c r="AT148" s="206" t="s">
        <v>397</v>
      </c>
      <c r="AU148" s="206" t="s">
        <v>78</v>
      </c>
      <c r="AY148" s="13" t="s">
        <v>170</v>
      </c>
      <c r="BE148" s="207">
        <f>IF(N148="základní",J148,0)</f>
        <v>0</v>
      </c>
      <c r="BF148" s="207">
        <f>IF(N148="snížená",J148,0)</f>
        <v>0</v>
      </c>
      <c r="BG148" s="207">
        <f>IF(N148="zákl. přenesená",J148,0)</f>
        <v>0</v>
      </c>
      <c r="BH148" s="207">
        <f>IF(N148="sníž. přenesená",J148,0)</f>
        <v>0</v>
      </c>
      <c r="BI148" s="207">
        <f>IF(N148="nulová",J148,0)</f>
        <v>0</v>
      </c>
      <c r="BJ148" s="13" t="s">
        <v>85</v>
      </c>
      <c r="BK148" s="207">
        <f>ROUND(I148*H148,2)</f>
        <v>0</v>
      </c>
      <c r="BL148" s="13" t="s">
        <v>259</v>
      </c>
      <c r="BM148" s="206" t="s">
        <v>640</v>
      </c>
    </row>
    <row r="149" s="2" customFormat="1" ht="16.5" customHeight="1">
      <c r="A149" s="34"/>
      <c r="B149" s="35"/>
      <c r="C149" s="235" t="s">
        <v>329</v>
      </c>
      <c r="D149" s="235" t="s">
        <v>397</v>
      </c>
      <c r="E149" s="236" t="s">
        <v>641</v>
      </c>
      <c r="F149" s="237" t="s">
        <v>642</v>
      </c>
      <c r="G149" s="238" t="s">
        <v>167</v>
      </c>
      <c r="H149" s="239">
        <v>2132</v>
      </c>
      <c r="I149" s="240"/>
      <c r="J149" s="241">
        <f>ROUND(I149*H149,2)</f>
        <v>0</v>
      </c>
      <c r="K149" s="237" t="s">
        <v>168</v>
      </c>
      <c r="L149" s="242"/>
      <c r="M149" s="243" t="s">
        <v>1</v>
      </c>
      <c r="N149" s="244" t="s">
        <v>43</v>
      </c>
      <c r="O149" s="87"/>
      <c r="P149" s="204">
        <f>O149*H149</f>
        <v>0</v>
      </c>
      <c r="Q149" s="204">
        <v>0.00051999999999999995</v>
      </c>
      <c r="R149" s="204">
        <f>Q149*H149</f>
        <v>1.1086399999999999</v>
      </c>
      <c r="S149" s="204">
        <v>0</v>
      </c>
      <c r="T149" s="205">
        <f>S149*H149</f>
        <v>0</v>
      </c>
      <c r="U149" s="34"/>
      <c r="V149" s="34"/>
      <c r="W149" s="34"/>
      <c r="X149" s="34"/>
      <c r="Y149" s="34"/>
      <c r="Z149" s="34"/>
      <c r="AA149" s="34"/>
      <c r="AB149" s="34"/>
      <c r="AC149" s="34"/>
      <c r="AD149" s="34"/>
      <c r="AE149" s="34"/>
      <c r="AR149" s="206" t="s">
        <v>259</v>
      </c>
      <c r="AT149" s="206" t="s">
        <v>397</v>
      </c>
      <c r="AU149" s="206" t="s">
        <v>78</v>
      </c>
      <c r="AY149" s="13" t="s">
        <v>170</v>
      </c>
      <c r="BE149" s="207">
        <f>IF(N149="základní",J149,0)</f>
        <v>0</v>
      </c>
      <c r="BF149" s="207">
        <f>IF(N149="snížená",J149,0)</f>
        <v>0</v>
      </c>
      <c r="BG149" s="207">
        <f>IF(N149="zákl. přenesená",J149,0)</f>
        <v>0</v>
      </c>
      <c r="BH149" s="207">
        <f>IF(N149="sníž. přenesená",J149,0)</f>
        <v>0</v>
      </c>
      <c r="BI149" s="207">
        <f>IF(N149="nulová",J149,0)</f>
        <v>0</v>
      </c>
      <c r="BJ149" s="13" t="s">
        <v>85</v>
      </c>
      <c r="BK149" s="207">
        <f>ROUND(I149*H149,2)</f>
        <v>0</v>
      </c>
      <c r="BL149" s="13" t="s">
        <v>259</v>
      </c>
      <c r="BM149" s="206" t="s">
        <v>643</v>
      </c>
    </row>
    <row r="150" s="2" customFormat="1" ht="16.5" customHeight="1">
      <c r="A150" s="34"/>
      <c r="B150" s="35"/>
      <c r="C150" s="235" t="s">
        <v>334</v>
      </c>
      <c r="D150" s="235" t="s">
        <v>397</v>
      </c>
      <c r="E150" s="236" t="s">
        <v>644</v>
      </c>
      <c r="F150" s="237" t="s">
        <v>645</v>
      </c>
      <c r="G150" s="238" t="s">
        <v>167</v>
      </c>
      <c r="H150" s="239">
        <v>1248</v>
      </c>
      <c r="I150" s="240"/>
      <c r="J150" s="241">
        <f>ROUND(I150*H150,2)</f>
        <v>0</v>
      </c>
      <c r="K150" s="237" t="s">
        <v>168</v>
      </c>
      <c r="L150" s="242"/>
      <c r="M150" s="243" t="s">
        <v>1</v>
      </c>
      <c r="N150" s="244" t="s">
        <v>43</v>
      </c>
      <c r="O150" s="87"/>
      <c r="P150" s="204">
        <f>O150*H150</f>
        <v>0</v>
      </c>
      <c r="Q150" s="204">
        <v>0.00056999999999999998</v>
      </c>
      <c r="R150" s="204">
        <f>Q150*H150</f>
        <v>0.71135999999999999</v>
      </c>
      <c r="S150" s="204">
        <v>0</v>
      </c>
      <c r="T150" s="205">
        <f>S150*H150</f>
        <v>0</v>
      </c>
      <c r="U150" s="34"/>
      <c r="V150" s="34"/>
      <c r="W150" s="34"/>
      <c r="X150" s="34"/>
      <c r="Y150" s="34"/>
      <c r="Z150" s="34"/>
      <c r="AA150" s="34"/>
      <c r="AB150" s="34"/>
      <c r="AC150" s="34"/>
      <c r="AD150" s="34"/>
      <c r="AE150" s="34"/>
      <c r="AR150" s="206" t="s">
        <v>259</v>
      </c>
      <c r="AT150" s="206" t="s">
        <v>397</v>
      </c>
      <c r="AU150" s="206" t="s">
        <v>78</v>
      </c>
      <c r="AY150" s="13" t="s">
        <v>170</v>
      </c>
      <c r="BE150" s="207">
        <f>IF(N150="základní",J150,0)</f>
        <v>0</v>
      </c>
      <c r="BF150" s="207">
        <f>IF(N150="snížená",J150,0)</f>
        <v>0</v>
      </c>
      <c r="BG150" s="207">
        <f>IF(N150="zákl. přenesená",J150,0)</f>
        <v>0</v>
      </c>
      <c r="BH150" s="207">
        <f>IF(N150="sníž. přenesená",J150,0)</f>
        <v>0</v>
      </c>
      <c r="BI150" s="207">
        <f>IF(N150="nulová",J150,0)</f>
        <v>0</v>
      </c>
      <c r="BJ150" s="13" t="s">
        <v>85</v>
      </c>
      <c r="BK150" s="207">
        <f>ROUND(I150*H150,2)</f>
        <v>0</v>
      </c>
      <c r="BL150" s="13" t="s">
        <v>259</v>
      </c>
      <c r="BM150" s="206" t="s">
        <v>646</v>
      </c>
    </row>
    <row r="151" s="2" customFormat="1" ht="16.5" customHeight="1">
      <c r="A151" s="34"/>
      <c r="B151" s="35"/>
      <c r="C151" s="235" t="s">
        <v>338</v>
      </c>
      <c r="D151" s="235" t="s">
        <v>397</v>
      </c>
      <c r="E151" s="236" t="s">
        <v>647</v>
      </c>
      <c r="F151" s="237" t="s">
        <v>648</v>
      </c>
      <c r="G151" s="238" t="s">
        <v>167</v>
      </c>
      <c r="H151" s="239">
        <v>60</v>
      </c>
      <c r="I151" s="240"/>
      <c r="J151" s="241">
        <f>ROUND(I151*H151,2)</f>
        <v>0</v>
      </c>
      <c r="K151" s="237" t="s">
        <v>168</v>
      </c>
      <c r="L151" s="242"/>
      <c r="M151" s="243" t="s">
        <v>1</v>
      </c>
      <c r="N151" s="244" t="s">
        <v>43</v>
      </c>
      <c r="O151" s="87"/>
      <c r="P151" s="204">
        <f>O151*H151</f>
        <v>0</v>
      </c>
      <c r="Q151" s="204">
        <v>0.00040999999999999999</v>
      </c>
      <c r="R151" s="204">
        <f>Q151*H151</f>
        <v>0.0246</v>
      </c>
      <c r="S151" s="204">
        <v>0</v>
      </c>
      <c r="T151" s="205">
        <f>S151*H151</f>
        <v>0</v>
      </c>
      <c r="U151" s="34"/>
      <c r="V151" s="34"/>
      <c r="W151" s="34"/>
      <c r="X151" s="34"/>
      <c r="Y151" s="34"/>
      <c r="Z151" s="34"/>
      <c r="AA151" s="34"/>
      <c r="AB151" s="34"/>
      <c r="AC151" s="34"/>
      <c r="AD151" s="34"/>
      <c r="AE151" s="34"/>
      <c r="AR151" s="206" t="s">
        <v>259</v>
      </c>
      <c r="AT151" s="206" t="s">
        <v>397</v>
      </c>
      <c r="AU151" s="206" t="s">
        <v>78</v>
      </c>
      <c r="AY151" s="13" t="s">
        <v>170</v>
      </c>
      <c r="BE151" s="207">
        <f>IF(N151="základní",J151,0)</f>
        <v>0</v>
      </c>
      <c r="BF151" s="207">
        <f>IF(N151="snížená",J151,0)</f>
        <v>0</v>
      </c>
      <c r="BG151" s="207">
        <f>IF(N151="zákl. přenesená",J151,0)</f>
        <v>0</v>
      </c>
      <c r="BH151" s="207">
        <f>IF(N151="sníž. přenesená",J151,0)</f>
        <v>0</v>
      </c>
      <c r="BI151" s="207">
        <f>IF(N151="nulová",J151,0)</f>
        <v>0</v>
      </c>
      <c r="BJ151" s="13" t="s">
        <v>85</v>
      </c>
      <c r="BK151" s="207">
        <f>ROUND(I151*H151,2)</f>
        <v>0</v>
      </c>
      <c r="BL151" s="13" t="s">
        <v>259</v>
      </c>
      <c r="BM151" s="206" t="s">
        <v>649</v>
      </c>
    </row>
    <row r="152" s="2" customFormat="1" ht="16.5" customHeight="1">
      <c r="A152" s="34"/>
      <c r="B152" s="35"/>
      <c r="C152" s="235" t="s">
        <v>343</v>
      </c>
      <c r="D152" s="235" t="s">
        <v>397</v>
      </c>
      <c r="E152" s="236" t="s">
        <v>650</v>
      </c>
      <c r="F152" s="237" t="s">
        <v>651</v>
      </c>
      <c r="G152" s="238" t="s">
        <v>167</v>
      </c>
      <c r="H152" s="239">
        <v>458</v>
      </c>
      <c r="I152" s="240"/>
      <c r="J152" s="241">
        <f>ROUND(I152*H152,2)</f>
        <v>0</v>
      </c>
      <c r="K152" s="237" t="s">
        <v>168</v>
      </c>
      <c r="L152" s="242"/>
      <c r="M152" s="243" t="s">
        <v>1</v>
      </c>
      <c r="N152" s="244" t="s">
        <v>43</v>
      </c>
      <c r="O152" s="87"/>
      <c r="P152" s="204">
        <f>O152*H152</f>
        <v>0</v>
      </c>
      <c r="Q152" s="204">
        <v>0.00032000000000000003</v>
      </c>
      <c r="R152" s="204">
        <f>Q152*H152</f>
        <v>0.14656000000000002</v>
      </c>
      <c r="S152" s="204">
        <v>0</v>
      </c>
      <c r="T152" s="205">
        <f>S152*H152</f>
        <v>0</v>
      </c>
      <c r="U152" s="34"/>
      <c r="V152" s="34"/>
      <c r="W152" s="34"/>
      <c r="X152" s="34"/>
      <c r="Y152" s="34"/>
      <c r="Z152" s="34"/>
      <c r="AA152" s="34"/>
      <c r="AB152" s="34"/>
      <c r="AC152" s="34"/>
      <c r="AD152" s="34"/>
      <c r="AE152" s="34"/>
      <c r="AR152" s="206" t="s">
        <v>259</v>
      </c>
      <c r="AT152" s="206" t="s">
        <v>397</v>
      </c>
      <c r="AU152" s="206" t="s">
        <v>78</v>
      </c>
      <c r="AY152" s="13" t="s">
        <v>170</v>
      </c>
      <c r="BE152" s="207">
        <f>IF(N152="základní",J152,0)</f>
        <v>0</v>
      </c>
      <c r="BF152" s="207">
        <f>IF(N152="snížená",J152,0)</f>
        <v>0</v>
      </c>
      <c r="BG152" s="207">
        <f>IF(N152="zákl. přenesená",J152,0)</f>
        <v>0</v>
      </c>
      <c r="BH152" s="207">
        <f>IF(N152="sníž. přenesená",J152,0)</f>
        <v>0</v>
      </c>
      <c r="BI152" s="207">
        <f>IF(N152="nulová",J152,0)</f>
        <v>0</v>
      </c>
      <c r="BJ152" s="13" t="s">
        <v>85</v>
      </c>
      <c r="BK152" s="207">
        <f>ROUND(I152*H152,2)</f>
        <v>0</v>
      </c>
      <c r="BL152" s="13" t="s">
        <v>259</v>
      </c>
      <c r="BM152" s="206" t="s">
        <v>652</v>
      </c>
    </row>
    <row r="153" s="2" customFormat="1" ht="16.5" customHeight="1">
      <c r="A153" s="34"/>
      <c r="B153" s="35"/>
      <c r="C153" s="235" t="s">
        <v>348</v>
      </c>
      <c r="D153" s="235" t="s">
        <v>397</v>
      </c>
      <c r="E153" s="236" t="s">
        <v>653</v>
      </c>
      <c r="F153" s="237" t="s">
        <v>654</v>
      </c>
      <c r="G153" s="238" t="s">
        <v>167</v>
      </c>
      <c r="H153" s="239">
        <v>580</v>
      </c>
      <c r="I153" s="240"/>
      <c r="J153" s="241">
        <f>ROUND(I153*H153,2)</f>
        <v>0</v>
      </c>
      <c r="K153" s="237" t="s">
        <v>168</v>
      </c>
      <c r="L153" s="242"/>
      <c r="M153" s="243" t="s">
        <v>1</v>
      </c>
      <c r="N153" s="244" t="s">
        <v>43</v>
      </c>
      <c r="O153" s="87"/>
      <c r="P153" s="204">
        <f>O153*H153</f>
        <v>0</v>
      </c>
      <c r="Q153" s="204">
        <v>0.00014999999999999999</v>
      </c>
      <c r="R153" s="204">
        <f>Q153*H153</f>
        <v>0.086999999999999994</v>
      </c>
      <c r="S153" s="204">
        <v>0</v>
      </c>
      <c r="T153" s="205">
        <f>S153*H153</f>
        <v>0</v>
      </c>
      <c r="U153" s="34"/>
      <c r="V153" s="34"/>
      <c r="W153" s="34"/>
      <c r="X153" s="34"/>
      <c r="Y153" s="34"/>
      <c r="Z153" s="34"/>
      <c r="AA153" s="34"/>
      <c r="AB153" s="34"/>
      <c r="AC153" s="34"/>
      <c r="AD153" s="34"/>
      <c r="AE153" s="34"/>
      <c r="AR153" s="206" t="s">
        <v>259</v>
      </c>
      <c r="AT153" s="206" t="s">
        <v>397</v>
      </c>
      <c r="AU153" s="206" t="s">
        <v>78</v>
      </c>
      <c r="AY153" s="13" t="s">
        <v>170</v>
      </c>
      <c r="BE153" s="207">
        <f>IF(N153="základní",J153,0)</f>
        <v>0</v>
      </c>
      <c r="BF153" s="207">
        <f>IF(N153="snížená",J153,0)</f>
        <v>0</v>
      </c>
      <c r="BG153" s="207">
        <f>IF(N153="zákl. přenesená",J153,0)</f>
        <v>0</v>
      </c>
      <c r="BH153" s="207">
        <f>IF(N153="sníž. přenesená",J153,0)</f>
        <v>0</v>
      </c>
      <c r="BI153" s="207">
        <f>IF(N153="nulová",J153,0)</f>
        <v>0</v>
      </c>
      <c r="BJ153" s="13" t="s">
        <v>85</v>
      </c>
      <c r="BK153" s="207">
        <f>ROUND(I153*H153,2)</f>
        <v>0</v>
      </c>
      <c r="BL153" s="13" t="s">
        <v>259</v>
      </c>
      <c r="BM153" s="206" t="s">
        <v>655</v>
      </c>
    </row>
    <row r="154" s="2" customFormat="1" ht="21.75" customHeight="1">
      <c r="A154" s="34"/>
      <c r="B154" s="35"/>
      <c r="C154" s="235" t="s">
        <v>354</v>
      </c>
      <c r="D154" s="235" t="s">
        <v>397</v>
      </c>
      <c r="E154" s="236" t="s">
        <v>656</v>
      </c>
      <c r="F154" s="237" t="s">
        <v>657</v>
      </c>
      <c r="G154" s="238" t="s">
        <v>167</v>
      </c>
      <c r="H154" s="239">
        <v>364</v>
      </c>
      <c r="I154" s="240"/>
      <c r="J154" s="241">
        <f>ROUND(I154*H154,2)</f>
        <v>0</v>
      </c>
      <c r="K154" s="237" t="s">
        <v>168</v>
      </c>
      <c r="L154" s="242"/>
      <c r="M154" s="243" t="s">
        <v>1</v>
      </c>
      <c r="N154" s="244" t="s">
        <v>43</v>
      </c>
      <c r="O154" s="87"/>
      <c r="P154" s="204">
        <f>O154*H154</f>
        <v>0</v>
      </c>
      <c r="Q154" s="204">
        <v>0.00081999999999999998</v>
      </c>
      <c r="R154" s="204">
        <f>Q154*H154</f>
        <v>0.29847999999999997</v>
      </c>
      <c r="S154" s="204">
        <v>0</v>
      </c>
      <c r="T154" s="205">
        <f>S154*H154</f>
        <v>0</v>
      </c>
      <c r="U154" s="34"/>
      <c r="V154" s="34"/>
      <c r="W154" s="34"/>
      <c r="X154" s="34"/>
      <c r="Y154" s="34"/>
      <c r="Z154" s="34"/>
      <c r="AA154" s="34"/>
      <c r="AB154" s="34"/>
      <c r="AC154" s="34"/>
      <c r="AD154" s="34"/>
      <c r="AE154" s="34"/>
      <c r="AR154" s="206" t="s">
        <v>259</v>
      </c>
      <c r="AT154" s="206" t="s">
        <v>397</v>
      </c>
      <c r="AU154" s="206" t="s">
        <v>78</v>
      </c>
      <c r="AY154" s="13" t="s">
        <v>170</v>
      </c>
      <c r="BE154" s="207">
        <f>IF(N154="základní",J154,0)</f>
        <v>0</v>
      </c>
      <c r="BF154" s="207">
        <f>IF(N154="snížená",J154,0)</f>
        <v>0</v>
      </c>
      <c r="BG154" s="207">
        <f>IF(N154="zákl. přenesená",J154,0)</f>
        <v>0</v>
      </c>
      <c r="BH154" s="207">
        <f>IF(N154="sníž. přenesená",J154,0)</f>
        <v>0</v>
      </c>
      <c r="BI154" s="207">
        <f>IF(N154="nulová",J154,0)</f>
        <v>0</v>
      </c>
      <c r="BJ154" s="13" t="s">
        <v>85</v>
      </c>
      <c r="BK154" s="207">
        <f>ROUND(I154*H154,2)</f>
        <v>0</v>
      </c>
      <c r="BL154" s="13" t="s">
        <v>259</v>
      </c>
      <c r="BM154" s="206" t="s">
        <v>658</v>
      </c>
    </row>
    <row r="155" s="2" customFormat="1" ht="16.5" customHeight="1">
      <c r="A155" s="34"/>
      <c r="B155" s="35"/>
      <c r="C155" s="235" t="s">
        <v>359</v>
      </c>
      <c r="D155" s="235" t="s">
        <v>397</v>
      </c>
      <c r="E155" s="236" t="s">
        <v>659</v>
      </c>
      <c r="F155" s="237" t="s">
        <v>660</v>
      </c>
      <c r="G155" s="238" t="s">
        <v>167</v>
      </c>
      <c r="H155" s="239">
        <v>4841</v>
      </c>
      <c r="I155" s="240"/>
      <c r="J155" s="241">
        <f>ROUND(I155*H155,2)</f>
        <v>0</v>
      </c>
      <c r="K155" s="237" t="s">
        <v>168</v>
      </c>
      <c r="L155" s="242"/>
      <c r="M155" s="243" t="s">
        <v>1</v>
      </c>
      <c r="N155" s="244" t="s">
        <v>43</v>
      </c>
      <c r="O155" s="87"/>
      <c r="P155" s="204">
        <f>O155*H155</f>
        <v>0</v>
      </c>
      <c r="Q155" s="204">
        <v>9.0000000000000006E-05</v>
      </c>
      <c r="R155" s="204">
        <f>Q155*H155</f>
        <v>0.43569000000000002</v>
      </c>
      <c r="S155" s="204">
        <v>0</v>
      </c>
      <c r="T155" s="205">
        <f>S155*H155</f>
        <v>0</v>
      </c>
      <c r="U155" s="34"/>
      <c r="V155" s="34"/>
      <c r="W155" s="34"/>
      <c r="X155" s="34"/>
      <c r="Y155" s="34"/>
      <c r="Z155" s="34"/>
      <c r="AA155" s="34"/>
      <c r="AB155" s="34"/>
      <c r="AC155" s="34"/>
      <c r="AD155" s="34"/>
      <c r="AE155" s="34"/>
      <c r="AR155" s="206" t="s">
        <v>259</v>
      </c>
      <c r="AT155" s="206" t="s">
        <v>397</v>
      </c>
      <c r="AU155" s="206" t="s">
        <v>78</v>
      </c>
      <c r="AY155" s="13" t="s">
        <v>170</v>
      </c>
      <c r="BE155" s="207">
        <f>IF(N155="základní",J155,0)</f>
        <v>0</v>
      </c>
      <c r="BF155" s="207">
        <f>IF(N155="snížená",J155,0)</f>
        <v>0</v>
      </c>
      <c r="BG155" s="207">
        <f>IF(N155="zákl. přenesená",J155,0)</f>
        <v>0</v>
      </c>
      <c r="BH155" s="207">
        <f>IF(N155="sníž. přenesená",J155,0)</f>
        <v>0</v>
      </c>
      <c r="BI155" s="207">
        <f>IF(N155="nulová",J155,0)</f>
        <v>0</v>
      </c>
      <c r="BJ155" s="13" t="s">
        <v>85</v>
      </c>
      <c r="BK155" s="207">
        <f>ROUND(I155*H155,2)</f>
        <v>0</v>
      </c>
      <c r="BL155" s="13" t="s">
        <v>259</v>
      </c>
      <c r="BM155" s="206" t="s">
        <v>661</v>
      </c>
    </row>
    <row r="156" s="2" customFormat="1" ht="24.15" customHeight="1">
      <c r="A156" s="34"/>
      <c r="B156" s="35"/>
      <c r="C156" s="235" t="s">
        <v>364</v>
      </c>
      <c r="D156" s="235" t="s">
        <v>397</v>
      </c>
      <c r="E156" s="236" t="s">
        <v>662</v>
      </c>
      <c r="F156" s="237" t="s">
        <v>663</v>
      </c>
      <c r="G156" s="238" t="s">
        <v>167</v>
      </c>
      <c r="H156" s="239">
        <v>4</v>
      </c>
      <c r="I156" s="240"/>
      <c r="J156" s="241">
        <f>ROUND(I156*H156,2)</f>
        <v>0</v>
      </c>
      <c r="K156" s="237" t="s">
        <v>168</v>
      </c>
      <c r="L156" s="242"/>
      <c r="M156" s="243" t="s">
        <v>1</v>
      </c>
      <c r="N156" s="244" t="s">
        <v>43</v>
      </c>
      <c r="O156" s="87"/>
      <c r="P156" s="204">
        <f>O156*H156</f>
        <v>0</v>
      </c>
      <c r="Q156" s="204">
        <v>0.2195</v>
      </c>
      <c r="R156" s="204">
        <f>Q156*H156</f>
        <v>0.878</v>
      </c>
      <c r="S156" s="204">
        <v>0</v>
      </c>
      <c r="T156" s="205">
        <f>S156*H156</f>
        <v>0</v>
      </c>
      <c r="U156" s="34"/>
      <c r="V156" s="34"/>
      <c r="W156" s="34"/>
      <c r="X156" s="34"/>
      <c r="Y156" s="34"/>
      <c r="Z156" s="34"/>
      <c r="AA156" s="34"/>
      <c r="AB156" s="34"/>
      <c r="AC156" s="34"/>
      <c r="AD156" s="34"/>
      <c r="AE156" s="34"/>
      <c r="AR156" s="206" t="s">
        <v>259</v>
      </c>
      <c r="AT156" s="206" t="s">
        <v>397</v>
      </c>
      <c r="AU156" s="206" t="s">
        <v>78</v>
      </c>
      <c r="AY156" s="13" t="s">
        <v>170</v>
      </c>
      <c r="BE156" s="207">
        <f>IF(N156="základní",J156,0)</f>
        <v>0</v>
      </c>
      <c r="BF156" s="207">
        <f>IF(N156="snížená",J156,0)</f>
        <v>0</v>
      </c>
      <c r="BG156" s="207">
        <f>IF(N156="zákl. přenesená",J156,0)</f>
        <v>0</v>
      </c>
      <c r="BH156" s="207">
        <f>IF(N156="sníž. přenesená",J156,0)</f>
        <v>0</v>
      </c>
      <c r="BI156" s="207">
        <f>IF(N156="nulová",J156,0)</f>
        <v>0</v>
      </c>
      <c r="BJ156" s="13" t="s">
        <v>85</v>
      </c>
      <c r="BK156" s="207">
        <f>ROUND(I156*H156,2)</f>
        <v>0</v>
      </c>
      <c r="BL156" s="13" t="s">
        <v>259</v>
      </c>
      <c r="BM156" s="206" t="s">
        <v>664</v>
      </c>
    </row>
    <row r="157" s="2" customFormat="1" ht="24.15" customHeight="1">
      <c r="A157" s="34"/>
      <c r="B157" s="35"/>
      <c r="C157" s="235" t="s">
        <v>368</v>
      </c>
      <c r="D157" s="235" t="s">
        <v>397</v>
      </c>
      <c r="E157" s="236" t="s">
        <v>665</v>
      </c>
      <c r="F157" s="237" t="s">
        <v>666</v>
      </c>
      <c r="G157" s="238" t="s">
        <v>167</v>
      </c>
      <c r="H157" s="239">
        <v>12</v>
      </c>
      <c r="I157" s="240"/>
      <c r="J157" s="241">
        <f>ROUND(I157*H157,2)</f>
        <v>0</v>
      </c>
      <c r="K157" s="237" t="s">
        <v>168</v>
      </c>
      <c r="L157" s="242"/>
      <c r="M157" s="245" t="s">
        <v>1</v>
      </c>
      <c r="N157" s="246" t="s">
        <v>43</v>
      </c>
      <c r="O157" s="247"/>
      <c r="P157" s="248">
        <f>O157*H157</f>
        <v>0</v>
      </c>
      <c r="Q157" s="248">
        <v>0.21456</v>
      </c>
      <c r="R157" s="248">
        <f>Q157*H157</f>
        <v>2.5747200000000001</v>
      </c>
      <c r="S157" s="248">
        <v>0</v>
      </c>
      <c r="T157" s="249">
        <f>S157*H157</f>
        <v>0</v>
      </c>
      <c r="U157" s="34"/>
      <c r="V157" s="34"/>
      <c r="W157" s="34"/>
      <c r="X157" s="34"/>
      <c r="Y157" s="34"/>
      <c r="Z157" s="34"/>
      <c r="AA157" s="34"/>
      <c r="AB157" s="34"/>
      <c r="AC157" s="34"/>
      <c r="AD157" s="34"/>
      <c r="AE157" s="34"/>
      <c r="AR157" s="206" t="s">
        <v>259</v>
      </c>
      <c r="AT157" s="206" t="s">
        <v>397</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259</v>
      </c>
      <c r="BM157" s="206" t="s">
        <v>667</v>
      </c>
    </row>
    <row r="158" s="2" customFormat="1" ht="6.96" customHeight="1">
      <c r="A158" s="34"/>
      <c r="B158" s="62"/>
      <c r="C158" s="63"/>
      <c r="D158" s="63"/>
      <c r="E158" s="63"/>
      <c r="F158" s="63"/>
      <c r="G158" s="63"/>
      <c r="H158" s="63"/>
      <c r="I158" s="63"/>
      <c r="J158" s="63"/>
      <c r="K158" s="63"/>
      <c r="L158" s="40"/>
      <c r="M158" s="34"/>
      <c r="O158" s="34"/>
      <c r="P158" s="34"/>
      <c r="Q158" s="34"/>
      <c r="R158" s="34"/>
      <c r="S158" s="34"/>
      <c r="T158" s="34"/>
      <c r="U158" s="34"/>
      <c r="V158" s="34"/>
      <c r="W158" s="34"/>
      <c r="X158" s="34"/>
      <c r="Y158" s="34"/>
      <c r="Z158" s="34"/>
      <c r="AA158" s="34"/>
      <c r="AB158" s="34"/>
      <c r="AC158" s="34"/>
      <c r="AD158" s="34"/>
      <c r="AE158" s="34"/>
    </row>
  </sheetData>
  <sheetProtection sheet="1" autoFilter="0" formatColumns="0" formatRows="0" objects="1" scenarios="1" spinCount="100000" saltValue="H09nZzwjOw5yAubd+UbN/4HzLa5bgIxxLR8UtVW/Geaf4QneT/6s6WWTlwdi3FuJoAlO+l0JL2pGlVw5s3KFMA==" hashValue="+nxzIpj8TzEJ7iWDXPX3AHiV1dYM6sklmdXIYP/qh+SiJ+VgeZ1us4vnta2dHff2zikYvxIFQEvv+R2DVBgVDA==" algorithmName="SHA-512" password="CC35"/>
  <autoFilter ref="C119:K15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98</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142</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668</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669</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ROUND((SUM(BE120:BE148)),  2)</f>
        <v>0</v>
      </c>
      <c r="G35" s="34"/>
      <c r="H35" s="34"/>
      <c r="I35" s="160">
        <v>0.20999999999999999</v>
      </c>
      <c r="J35" s="159">
        <f>ROUND(((SUM(BE120:BE148))*I35),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ROUND((SUM(BF120:BF148)),  2)</f>
        <v>0</v>
      </c>
      <c r="G36" s="34"/>
      <c r="H36" s="34"/>
      <c r="I36" s="160">
        <v>0.14999999999999999</v>
      </c>
      <c r="J36" s="159">
        <f>ROUND(((SUM(BF120:BF148))*I36),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ROUND((SUM(BG120:BG148)),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ROUND((SUM(BH120:BH148)),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ROUND((SUM(BI120:BI148)),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142</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 xml:space="preserve">A.1.3 - Práce na SSZT a SEE </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 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142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 xml:space="preserve">A.1.3 - Práce na SSZT a SEE </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 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SUM(P121:P148)</f>
        <v>0</v>
      </c>
      <c r="Q120" s="100"/>
      <c r="R120" s="192">
        <f>SUM(R121:R148)</f>
        <v>0</v>
      </c>
      <c r="S120" s="100"/>
      <c r="T120" s="193">
        <f>SUM(T121:T148)</f>
        <v>0</v>
      </c>
      <c r="U120" s="34"/>
      <c r="V120" s="34"/>
      <c r="W120" s="34"/>
      <c r="X120" s="34"/>
      <c r="Y120" s="34"/>
      <c r="Z120" s="34"/>
      <c r="AA120" s="34"/>
      <c r="AB120" s="34"/>
      <c r="AC120" s="34"/>
      <c r="AD120" s="34"/>
      <c r="AE120" s="34"/>
      <c r="AT120" s="13" t="s">
        <v>77</v>
      </c>
      <c r="AU120" s="13" t="s">
        <v>150</v>
      </c>
      <c r="BK120" s="194">
        <f>SUM(BK121:BK148)</f>
        <v>0</v>
      </c>
    </row>
    <row r="121" s="2" customFormat="1" ht="24.15" customHeight="1">
      <c r="A121" s="34"/>
      <c r="B121" s="35"/>
      <c r="C121" s="195" t="s">
        <v>85</v>
      </c>
      <c r="D121" s="195" t="s">
        <v>164</v>
      </c>
      <c r="E121" s="196" t="s">
        <v>670</v>
      </c>
      <c r="F121" s="197" t="s">
        <v>671</v>
      </c>
      <c r="G121" s="198" t="s">
        <v>167</v>
      </c>
      <c r="H121" s="199">
        <v>5</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672</v>
      </c>
    </row>
    <row r="122" s="2" customFormat="1">
      <c r="A122" s="34"/>
      <c r="B122" s="35"/>
      <c r="C122" s="36"/>
      <c r="D122" s="208" t="s">
        <v>172</v>
      </c>
      <c r="E122" s="36"/>
      <c r="F122" s="209" t="s">
        <v>673</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674</v>
      </c>
      <c r="F123" s="197" t="s">
        <v>675</v>
      </c>
      <c r="G123" s="198" t="s">
        <v>167</v>
      </c>
      <c r="H123" s="199">
        <v>5</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676</v>
      </c>
    </row>
    <row r="124" s="2" customFormat="1">
      <c r="A124" s="34"/>
      <c r="B124" s="35"/>
      <c r="C124" s="36"/>
      <c r="D124" s="208" t="s">
        <v>172</v>
      </c>
      <c r="E124" s="36"/>
      <c r="F124" s="209" t="s">
        <v>677</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678</v>
      </c>
      <c r="F125" s="197" t="s">
        <v>679</v>
      </c>
      <c r="G125" s="198" t="s">
        <v>167</v>
      </c>
      <c r="H125" s="199">
        <v>5</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680</v>
      </c>
    </row>
    <row r="126" s="2" customFormat="1">
      <c r="A126" s="34"/>
      <c r="B126" s="35"/>
      <c r="C126" s="36"/>
      <c r="D126" s="208" t="s">
        <v>172</v>
      </c>
      <c r="E126" s="36"/>
      <c r="F126" s="209" t="s">
        <v>677</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172</v>
      </c>
      <c r="AU126" s="13" t="s">
        <v>78</v>
      </c>
    </row>
    <row r="127" s="2" customFormat="1" ht="33" customHeight="1">
      <c r="A127" s="34"/>
      <c r="B127" s="35"/>
      <c r="C127" s="195" t="s">
        <v>169</v>
      </c>
      <c r="D127" s="195" t="s">
        <v>164</v>
      </c>
      <c r="E127" s="196" t="s">
        <v>681</v>
      </c>
      <c r="F127" s="197" t="s">
        <v>682</v>
      </c>
      <c r="G127" s="198" t="s">
        <v>167</v>
      </c>
      <c r="H127" s="199">
        <v>1</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683</v>
      </c>
    </row>
    <row r="128" s="2" customFormat="1">
      <c r="A128" s="34"/>
      <c r="B128" s="35"/>
      <c r="C128" s="36"/>
      <c r="D128" s="208" t="s">
        <v>172</v>
      </c>
      <c r="E128" s="36"/>
      <c r="F128" s="209" t="s">
        <v>437</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33" customHeight="1">
      <c r="A129" s="34"/>
      <c r="B129" s="35"/>
      <c r="C129" s="195" t="s">
        <v>189</v>
      </c>
      <c r="D129" s="195" t="s">
        <v>164</v>
      </c>
      <c r="E129" s="196" t="s">
        <v>684</v>
      </c>
      <c r="F129" s="197" t="s">
        <v>685</v>
      </c>
      <c r="G129" s="198" t="s">
        <v>167</v>
      </c>
      <c r="H129" s="199">
        <v>1</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686</v>
      </c>
    </row>
    <row r="130" s="2" customFormat="1">
      <c r="A130" s="34"/>
      <c r="B130" s="35"/>
      <c r="C130" s="36"/>
      <c r="D130" s="208" t="s">
        <v>172</v>
      </c>
      <c r="E130" s="36"/>
      <c r="F130" s="209" t="s">
        <v>481</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172</v>
      </c>
      <c r="AU130" s="13" t="s">
        <v>78</v>
      </c>
    </row>
    <row r="131" s="2" customFormat="1" ht="37.8" customHeight="1">
      <c r="A131" s="34"/>
      <c r="B131" s="35"/>
      <c r="C131" s="195" t="s">
        <v>195</v>
      </c>
      <c r="D131" s="195" t="s">
        <v>164</v>
      </c>
      <c r="E131" s="196" t="s">
        <v>687</v>
      </c>
      <c r="F131" s="197" t="s">
        <v>688</v>
      </c>
      <c r="G131" s="198" t="s">
        <v>167</v>
      </c>
      <c r="H131" s="199">
        <v>1</v>
      </c>
      <c r="I131" s="200"/>
      <c r="J131" s="201">
        <f>ROUND(I131*H131,2)</f>
        <v>0</v>
      </c>
      <c r="K131" s="197" t="s">
        <v>168</v>
      </c>
      <c r="L131" s="40"/>
      <c r="M131" s="202" t="s">
        <v>1</v>
      </c>
      <c r="N131" s="203" t="s">
        <v>43</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259</v>
      </c>
      <c r="AT131" s="206" t="s">
        <v>164</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689</v>
      </c>
    </row>
    <row r="132" s="2" customFormat="1">
      <c r="A132" s="34"/>
      <c r="B132" s="35"/>
      <c r="C132" s="36"/>
      <c r="D132" s="208" t="s">
        <v>172</v>
      </c>
      <c r="E132" s="36"/>
      <c r="F132" s="209" t="s">
        <v>452</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172</v>
      </c>
      <c r="AU132" s="13" t="s">
        <v>78</v>
      </c>
    </row>
    <row r="133" s="2" customFormat="1" ht="44.25" customHeight="1">
      <c r="A133" s="34"/>
      <c r="B133" s="35"/>
      <c r="C133" s="195" t="s">
        <v>201</v>
      </c>
      <c r="D133" s="195" t="s">
        <v>164</v>
      </c>
      <c r="E133" s="196" t="s">
        <v>690</v>
      </c>
      <c r="F133" s="197" t="s">
        <v>691</v>
      </c>
      <c r="G133" s="198" t="s">
        <v>167</v>
      </c>
      <c r="H133" s="199">
        <v>1</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692</v>
      </c>
    </row>
    <row r="134" s="2" customFormat="1">
      <c r="A134" s="34"/>
      <c r="B134" s="35"/>
      <c r="C134" s="36"/>
      <c r="D134" s="208" t="s">
        <v>172</v>
      </c>
      <c r="E134" s="36"/>
      <c r="F134" s="209" t="s">
        <v>481</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172</v>
      </c>
      <c r="AU134" s="13" t="s">
        <v>78</v>
      </c>
    </row>
    <row r="135" s="2" customFormat="1" ht="44.25" customHeight="1">
      <c r="A135" s="34"/>
      <c r="B135" s="35"/>
      <c r="C135" s="195" t="s">
        <v>206</v>
      </c>
      <c r="D135" s="195" t="s">
        <v>164</v>
      </c>
      <c r="E135" s="196" t="s">
        <v>693</v>
      </c>
      <c r="F135" s="197" t="s">
        <v>694</v>
      </c>
      <c r="G135" s="198" t="s">
        <v>167</v>
      </c>
      <c r="H135" s="199">
        <v>1</v>
      </c>
      <c r="I135" s="200"/>
      <c r="J135" s="201">
        <f>ROUND(I135*H135,2)</f>
        <v>0</v>
      </c>
      <c r="K135" s="197" t="s">
        <v>168</v>
      </c>
      <c r="L135" s="40"/>
      <c r="M135" s="202" t="s">
        <v>1</v>
      </c>
      <c r="N135" s="203" t="s">
        <v>43</v>
      </c>
      <c r="O135" s="87"/>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259</v>
      </c>
      <c r="AT135" s="206" t="s">
        <v>164</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695</v>
      </c>
    </row>
    <row r="136" s="2" customFormat="1">
      <c r="A136" s="34"/>
      <c r="B136" s="35"/>
      <c r="C136" s="36"/>
      <c r="D136" s="208" t="s">
        <v>172</v>
      </c>
      <c r="E136" s="36"/>
      <c r="F136" s="209" t="s">
        <v>437</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172</v>
      </c>
      <c r="AU136" s="13" t="s">
        <v>78</v>
      </c>
    </row>
    <row r="137" s="2" customFormat="1" ht="44.25" customHeight="1">
      <c r="A137" s="34"/>
      <c r="B137" s="35"/>
      <c r="C137" s="195" t="s">
        <v>211</v>
      </c>
      <c r="D137" s="195" t="s">
        <v>164</v>
      </c>
      <c r="E137" s="196" t="s">
        <v>696</v>
      </c>
      <c r="F137" s="197" t="s">
        <v>697</v>
      </c>
      <c r="G137" s="198" t="s">
        <v>167</v>
      </c>
      <c r="H137" s="199">
        <v>1</v>
      </c>
      <c r="I137" s="200"/>
      <c r="J137" s="201">
        <f>ROUND(I137*H137,2)</f>
        <v>0</v>
      </c>
      <c r="K137" s="197" t="s">
        <v>168</v>
      </c>
      <c r="L137" s="40"/>
      <c r="M137" s="202" t="s">
        <v>1</v>
      </c>
      <c r="N137" s="203" t="s">
        <v>43</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259</v>
      </c>
      <c r="AT137" s="206" t="s">
        <v>164</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698</v>
      </c>
    </row>
    <row r="138" s="2" customFormat="1">
      <c r="A138" s="34"/>
      <c r="B138" s="35"/>
      <c r="C138" s="36"/>
      <c r="D138" s="208" t="s">
        <v>172</v>
      </c>
      <c r="E138" s="36"/>
      <c r="F138" s="209" t="s">
        <v>452</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172</v>
      </c>
      <c r="AU138" s="13" t="s">
        <v>78</v>
      </c>
    </row>
    <row r="139" s="2" customFormat="1" ht="37.8" customHeight="1">
      <c r="A139" s="34"/>
      <c r="B139" s="35"/>
      <c r="C139" s="195" t="s">
        <v>219</v>
      </c>
      <c r="D139" s="195" t="s">
        <v>164</v>
      </c>
      <c r="E139" s="196" t="s">
        <v>699</v>
      </c>
      <c r="F139" s="197" t="s">
        <v>700</v>
      </c>
      <c r="G139" s="198" t="s">
        <v>167</v>
      </c>
      <c r="H139" s="199">
        <v>4</v>
      </c>
      <c r="I139" s="200"/>
      <c r="J139" s="201">
        <f>ROUND(I139*H139,2)</f>
        <v>0</v>
      </c>
      <c r="K139" s="197" t="s">
        <v>168</v>
      </c>
      <c r="L139" s="40"/>
      <c r="M139" s="202" t="s">
        <v>1</v>
      </c>
      <c r="N139" s="203" t="s">
        <v>43</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259</v>
      </c>
      <c r="AT139" s="206" t="s">
        <v>164</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701</v>
      </c>
    </row>
    <row r="140" s="2" customFormat="1" ht="24.15" customHeight="1">
      <c r="A140" s="34"/>
      <c r="B140" s="35"/>
      <c r="C140" s="195" t="s">
        <v>231</v>
      </c>
      <c r="D140" s="195" t="s">
        <v>164</v>
      </c>
      <c r="E140" s="196" t="s">
        <v>702</v>
      </c>
      <c r="F140" s="197" t="s">
        <v>703</v>
      </c>
      <c r="G140" s="198" t="s">
        <v>167</v>
      </c>
      <c r="H140" s="199">
        <v>4</v>
      </c>
      <c r="I140" s="200"/>
      <c r="J140" s="201">
        <f>ROUND(I140*H140,2)</f>
        <v>0</v>
      </c>
      <c r="K140" s="197" t="s">
        <v>168</v>
      </c>
      <c r="L140" s="40"/>
      <c r="M140" s="202" t="s">
        <v>1</v>
      </c>
      <c r="N140" s="203" t="s">
        <v>43</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259</v>
      </c>
      <c r="AT140" s="206" t="s">
        <v>164</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704</v>
      </c>
    </row>
    <row r="141" s="2" customFormat="1" ht="24.15" customHeight="1">
      <c r="A141" s="34"/>
      <c r="B141" s="35"/>
      <c r="C141" s="195" t="s">
        <v>239</v>
      </c>
      <c r="D141" s="195" t="s">
        <v>164</v>
      </c>
      <c r="E141" s="196" t="s">
        <v>705</v>
      </c>
      <c r="F141" s="197" t="s">
        <v>706</v>
      </c>
      <c r="G141" s="198" t="s">
        <v>167</v>
      </c>
      <c r="H141" s="199">
        <v>3</v>
      </c>
      <c r="I141" s="200"/>
      <c r="J141" s="201">
        <f>ROUND(I141*H141,2)</f>
        <v>0</v>
      </c>
      <c r="K141" s="197" t="s">
        <v>168</v>
      </c>
      <c r="L141" s="40"/>
      <c r="M141" s="202" t="s">
        <v>1</v>
      </c>
      <c r="N141" s="203" t="s">
        <v>43</v>
      </c>
      <c r="O141" s="87"/>
      <c r="P141" s="204">
        <f>O141*H141</f>
        <v>0</v>
      </c>
      <c r="Q141" s="204">
        <v>0</v>
      </c>
      <c r="R141" s="204">
        <f>Q141*H141</f>
        <v>0</v>
      </c>
      <c r="S141" s="204">
        <v>0</v>
      </c>
      <c r="T141" s="205">
        <f>S141*H141</f>
        <v>0</v>
      </c>
      <c r="U141" s="34"/>
      <c r="V141" s="34"/>
      <c r="W141" s="34"/>
      <c r="X141" s="34"/>
      <c r="Y141" s="34"/>
      <c r="Z141" s="34"/>
      <c r="AA141" s="34"/>
      <c r="AB141" s="34"/>
      <c r="AC141" s="34"/>
      <c r="AD141" s="34"/>
      <c r="AE141" s="34"/>
      <c r="AR141" s="206" t="s">
        <v>259</v>
      </c>
      <c r="AT141" s="206" t="s">
        <v>164</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259</v>
      </c>
      <c r="BM141" s="206" t="s">
        <v>707</v>
      </c>
    </row>
    <row r="142" s="2" customFormat="1">
      <c r="A142" s="34"/>
      <c r="B142" s="35"/>
      <c r="C142" s="36"/>
      <c r="D142" s="208" t="s">
        <v>172</v>
      </c>
      <c r="E142" s="36"/>
      <c r="F142" s="209" t="s">
        <v>708</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172</v>
      </c>
      <c r="AU142" s="13" t="s">
        <v>78</v>
      </c>
    </row>
    <row r="143" s="2" customFormat="1" ht="16.5" customHeight="1">
      <c r="A143" s="34"/>
      <c r="B143" s="35"/>
      <c r="C143" s="195" t="s">
        <v>244</v>
      </c>
      <c r="D143" s="195" t="s">
        <v>164</v>
      </c>
      <c r="E143" s="196" t="s">
        <v>709</v>
      </c>
      <c r="F143" s="197" t="s">
        <v>710</v>
      </c>
      <c r="G143" s="198" t="s">
        <v>167</v>
      </c>
      <c r="H143" s="199">
        <v>3</v>
      </c>
      <c r="I143" s="200"/>
      <c r="J143" s="201">
        <f>ROUND(I143*H143,2)</f>
        <v>0</v>
      </c>
      <c r="K143" s="197" t="s">
        <v>168</v>
      </c>
      <c r="L143" s="40"/>
      <c r="M143" s="202" t="s">
        <v>1</v>
      </c>
      <c r="N143" s="203" t="s">
        <v>43</v>
      </c>
      <c r="O143" s="87"/>
      <c r="P143" s="204">
        <f>O143*H143</f>
        <v>0</v>
      </c>
      <c r="Q143" s="204">
        <v>0</v>
      </c>
      <c r="R143" s="204">
        <f>Q143*H143</f>
        <v>0</v>
      </c>
      <c r="S143" s="204">
        <v>0</v>
      </c>
      <c r="T143" s="205">
        <f>S143*H143</f>
        <v>0</v>
      </c>
      <c r="U143" s="34"/>
      <c r="V143" s="34"/>
      <c r="W143" s="34"/>
      <c r="X143" s="34"/>
      <c r="Y143" s="34"/>
      <c r="Z143" s="34"/>
      <c r="AA143" s="34"/>
      <c r="AB143" s="34"/>
      <c r="AC143" s="34"/>
      <c r="AD143" s="34"/>
      <c r="AE143" s="34"/>
      <c r="AR143" s="206" t="s">
        <v>259</v>
      </c>
      <c r="AT143" s="206" t="s">
        <v>164</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259</v>
      </c>
      <c r="BM143" s="206" t="s">
        <v>711</v>
      </c>
    </row>
    <row r="144" s="2" customFormat="1">
      <c r="A144" s="34"/>
      <c r="B144" s="35"/>
      <c r="C144" s="36"/>
      <c r="D144" s="208" t="s">
        <v>172</v>
      </c>
      <c r="E144" s="36"/>
      <c r="F144" s="209" t="s">
        <v>708</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172</v>
      </c>
      <c r="AU144" s="13" t="s">
        <v>78</v>
      </c>
    </row>
    <row r="145" s="2" customFormat="1" ht="24.15" customHeight="1">
      <c r="A145" s="34"/>
      <c r="B145" s="35"/>
      <c r="C145" s="195" t="s">
        <v>251</v>
      </c>
      <c r="D145" s="195" t="s">
        <v>164</v>
      </c>
      <c r="E145" s="196" t="s">
        <v>712</v>
      </c>
      <c r="F145" s="197" t="s">
        <v>713</v>
      </c>
      <c r="G145" s="198" t="s">
        <v>167</v>
      </c>
      <c r="H145" s="199">
        <v>3</v>
      </c>
      <c r="I145" s="200"/>
      <c r="J145" s="201">
        <f>ROUND(I145*H145,2)</f>
        <v>0</v>
      </c>
      <c r="K145" s="197" t="s">
        <v>168</v>
      </c>
      <c r="L145" s="40"/>
      <c r="M145" s="202" t="s">
        <v>1</v>
      </c>
      <c r="N145" s="203" t="s">
        <v>43</v>
      </c>
      <c r="O145" s="87"/>
      <c r="P145" s="204">
        <f>O145*H145</f>
        <v>0</v>
      </c>
      <c r="Q145" s="204">
        <v>0</v>
      </c>
      <c r="R145" s="204">
        <f>Q145*H145</f>
        <v>0</v>
      </c>
      <c r="S145" s="204">
        <v>0</v>
      </c>
      <c r="T145" s="205">
        <f>S145*H145</f>
        <v>0</v>
      </c>
      <c r="U145" s="34"/>
      <c r="V145" s="34"/>
      <c r="W145" s="34"/>
      <c r="X145" s="34"/>
      <c r="Y145" s="34"/>
      <c r="Z145" s="34"/>
      <c r="AA145" s="34"/>
      <c r="AB145" s="34"/>
      <c r="AC145" s="34"/>
      <c r="AD145" s="34"/>
      <c r="AE145" s="34"/>
      <c r="AR145" s="206" t="s">
        <v>259</v>
      </c>
      <c r="AT145" s="206" t="s">
        <v>164</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259</v>
      </c>
      <c r="BM145" s="206" t="s">
        <v>714</v>
      </c>
    </row>
    <row r="146" s="2" customFormat="1">
      <c r="A146" s="34"/>
      <c r="B146" s="35"/>
      <c r="C146" s="36"/>
      <c r="D146" s="208" t="s">
        <v>172</v>
      </c>
      <c r="E146" s="36"/>
      <c r="F146" s="209" t="s">
        <v>708</v>
      </c>
      <c r="G146" s="36"/>
      <c r="H146" s="36"/>
      <c r="I146" s="210"/>
      <c r="J146" s="36"/>
      <c r="K146" s="36"/>
      <c r="L146" s="40"/>
      <c r="M146" s="211"/>
      <c r="N146" s="212"/>
      <c r="O146" s="87"/>
      <c r="P146" s="87"/>
      <c r="Q146" s="87"/>
      <c r="R146" s="87"/>
      <c r="S146" s="87"/>
      <c r="T146" s="88"/>
      <c r="U146" s="34"/>
      <c r="V146" s="34"/>
      <c r="W146" s="34"/>
      <c r="X146" s="34"/>
      <c r="Y146" s="34"/>
      <c r="Z146" s="34"/>
      <c r="AA146" s="34"/>
      <c r="AB146" s="34"/>
      <c r="AC146" s="34"/>
      <c r="AD146" s="34"/>
      <c r="AE146" s="34"/>
      <c r="AT146" s="13" t="s">
        <v>172</v>
      </c>
      <c r="AU146" s="13" t="s">
        <v>78</v>
      </c>
    </row>
    <row r="147" s="2" customFormat="1" ht="24.15" customHeight="1">
      <c r="A147" s="34"/>
      <c r="B147" s="35"/>
      <c r="C147" s="195" t="s">
        <v>8</v>
      </c>
      <c r="D147" s="195" t="s">
        <v>164</v>
      </c>
      <c r="E147" s="196" t="s">
        <v>715</v>
      </c>
      <c r="F147" s="197" t="s">
        <v>716</v>
      </c>
      <c r="G147" s="198" t="s">
        <v>167</v>
      </c>
      <c r="H147" s="199">
        <v>3</v>
      </c>
      <c r="I147" s="200"/>
      <c r="J147" s="201">
        <f>ROUND(I147*H147,2)</f>
        <v>0</v>
      </c>
      <c r="K147" s="197" t="s">
        <v>168</v>
      </c>
      <c r="L147" s="40"/>
      <c r="M147" s="202" t="s">
        <v>1</v>
      </c>
      <c r="N147" s="203" t="s">
        <v>43</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259</v>
      </c>
      <c r="AT147" s="206" t="s">
        <v>164</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259</v>
      </c>
      <c r="BM147" s="206" t="s">
        <v>717</v>
      </c>
    </row>
    <row r="148" s="2" customFormat="1">
      <c r="A148" s="34"/>
      <c r="B148" s="35"/>
      <c r="C148" s="36"/>
      <c r="D148" s="208" t="s">
        <v>172</v>
      </c>
      <c r="E148" s="36"/>
      <c r="F148" s="209" t="s">
        <v>708</v>
      </c>
      <c r="G148" s="36"/>
      <c r="H148" s="36"/>
      <c r="I148" s="210"/>
      <c r="J148" s="36"/>
      <c r="K148" s="36"/>
      <c r="L148" s="40"/>
      <c r="M148" s="250"/>
      <c r="N148" s="251"/>
      <c r="O148" s="247"/>
      <c r="P148" s="247"/>
      <c r="Q148" s="247"/>
      <c r="R148" s="247"/>
      <c r="S148" s="247"/>
      <c r="T148" s="252"/>
      <c r="U148" s="34"/>
      <c r="V148" s="34"/>
      <c r="W148" s="34"/>
      <c r="X148" s="34"/>
      <c r="Y148" s="34"/>
      <c r="Z148" s="34"/>
      <c r="AA148" s="34"/>
      <c r="AB148" s="34"/>
      <c r="AC148" s="34"/>
      <c r="AD148" s="34"/>
      <c r="AE148" s="34"/>
      <c r="AT148" s="13" t="s">
        <v>172</v>
      </c>
      <c r="AU148" s="13" t="s">
        <v>78</v>
      </c>
    </row>
    <row r="149" s="2" customFormat="1" ht="6.96" customHeight="1">
      <c r="A149" s="34"/>
      <c r="B149" s="62"/>
      <c r="C149" s="63"/>
      <c r="D149" s="63"/>
      <c r="E149" s="63"/>
      <c r="F149" s="63"/>
      <c r="G149" s="63"/>
      <c r="H149" s="63"/>
      <c r="I149" s="63"/>
      <c r="J149" s="63"/>
      <c r="K149" s="63"/>
      <c r="L149" s="40"/>
      <c r="M149" s="34"/>
      <c r="O149" s="34"/>
      <c r="P149" s="34"/>
      <c r="Q149" s="34"/>
      <c r="R149" s="34"/>
      <c r="S149" s="34"/>
      <c r="T149" s="34"/>
      <c r="U149" s="34"/>
      <c r="V149" s="34"/>
      <c r="W149" s="34"/>
      <c r="X149" s="34"/>
      <c r="Y149" s="34"/>
      <c r="Z149" s="34"/>
      <c r="AA149" s="34"/>
      <c r="AB149" s="34"/>
      <c r="AC149" s="34"/>
      <c r="AD149" s="34"/>
      <c r="AE149" s="34"/>
    </row>
  </sheetData>
  <sheetProtection sheet="1" autoFilter="0" formatColumns="0" formatRows="0" objects="1" scenarios="1" spinCount="100000" saltValue="vh/NTiklRZuz0V/gGtTe50+pbiVY1dvtlhBcG0+TUBk+9rV1wlke917Q4QSfo64GeodO0FGrsu7QQebJCA/K3w==" hashValue="nlH7up6rYdWn98DQQwbEx2xrWtyakH/PcXHoRJ2qpvTMZVVd7Ucd4WZv73wCoFtVQ3dC6YBCUHN0zUgyxuyaEQ==" algorithmName="SHA-512" password="CC35"/>
  <autoFilter ref="C119:K14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101</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142</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718</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ROUND((SUM(BE120:BE135)),  2)</f>
        <v>0</v>
      </c>
      <c r="G35" s="34"/>
      <c r="H35" s="34"/>
      <c r="I35" s="160">
        <v>0.20999999999999999</v>
      </c>
      <c r="J35" s="159">
        <f>ROUND(((SUM(BE120:BE135))*I35),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ROUND((SUM(BF120:BF135)),  2)</f>
        <v>0</v>
      </c>
      <c r="G36" s="34"/>
      <c r="H36" s="34"/>
      <c r="I36" s="160">
        <v>0.14999999999999999</v>
      </c>
      <c r="J36" s="159">
        <f>ROUND(((SUM(BF120:BF135))*I36),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ROUND((SUM(BG120:BG135)),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ROUND((SUM(BH120:BH135)),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ROUND((SUM(BI120:BI135)),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142</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A.1.4 - Přeprava</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142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A.1.4 - Přeprava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SUM(P121:P135)</f>
        <v>0</v>
      </c>
      <c r="Q120" s="100"/>
      <c r="R120" s="192">
        <f>SUM(R121:R135)</f>
        <v>0</v>
      </c>
      <c r="S120" s="100"/>
      <c r="T120" s="193">
        <f>SUM(T121:T135)</f>
        <v>0</v>
      </c>
      <c r="U120" s="34"/>
      <c r="V120" s="34"/>
      <c r="W120" s="34"/>
      <c r="X120" s="34"/>
      <c r="Y120" s="34"/>
      <c r="Z120" s="34"/>
      <c r="AA120" s="34"/>
      <c r="AB120" s="34"/>
      <c r="AC120" s="34"/>
      <c r="AD120" s="34"/>
      <c r="AE120" s="34"/>
      <c r="AT120" s="13" t="s">
        <v>77</v>
      </c>
      <c r="AU120" s="13" t="s">
        <v>150</v>
      </c>
      <c r="BK120" s="194">
        <f>SUM(BK121:BK135)</f>
        <v>0</v>
      </c>
    </row>
    <row r="121" s="2" customFormat="1" ht="55.5" customHeight="1">
      <c r="A121" s="34"/>
      <c r="B121" s="35"/>
      <c r="C121" s="195" t="s">
        <v>85</v>
      </c>
      <c r="D121" s="195" t="s">
        <v>164</v>
      </c>
      <c r="E121" s="196" t="s">
        <v>719</v>
      </c>
      <c r="F121" s="197" t="s">
        <v>720</v>
      </c>
      <c r="G121" s="198" t="s">
        <v>258</v>
      </c>
      <c r="H121" s="199">
        <v>927.42499999999995</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259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721</v>
      </c>
    </row>
    <row r="122" s="2" customFormat="1">
      <c r="A122" s="34"/>
      <c r="B122" s="35"/>
      <c r="C122" s="36"/>
      <c r="D122" s="208" t="s">
        <v>172</v>
      </c>
      <c r="E122" s="36"/>
      <c r="F122" s="209" t="s">
        <v>722</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723</v>
      </c>
      <c r="G123" s="214"/>
      <c r="H123" s="217">
        <v>927.42499999999995</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55.5" customHeight="1">
      <c r="A124" s="34"/>
      <c r="B124" s="35"/>
      <c r="C124" s="195" t="s">
        <v>87</v>
      </c>
      <c r="D124" s="195" t="s">
        <v>164</v>
      </c>
      <c r="E124" s="196" t="s">
        <v>724</v>
      </c>
      <c r="F124" s="197" t="s">
        <v>725</v>
      </c>
      <c r="G124" s="198" t="s">
        <v>258</v>
      </c>
      <c r="H124" s="199">
        <v>1014.035</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259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726</v>
      </c>
    </row>
    <row r="125" s="2" customFormat="1">
      <c r="A125" s="34"/>
      <c r="B125" s="35"/>
      <c r="C125" s="36"/>
      <c r="D125" s="208" t="s">
        <v>172</v>
      </c>
      <c r="E125" s="36"/>
      <c r="F125" s="209" t="s">
        <v>727</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10" customFormat="1">
      <c r="A126" s="10"/>
      <c r="B126" s="213"/>
      <c r="C126" s="214"/>
      <c r="D126" s="208" t="s">
        <v>187</v>
      </c>
      <c r="E126" s="215" t="s">
        <v>1</v>
      </c>
      <c r="F126" s="216" t="s">
        <v>728</v>
      </c>
      <c r="G126" s="214"/>
      <c r="H126" s="217">
        <v>1014.035</v>
      </c>
      <c r="I126" s="218"/>
      <c r="J126" s="214"/>
      <c r="K126" s="214"/>
      <c r="L126" s="219"/>
      <c r="M126" s="220"/>
      <c r="N126" s="221"/>
      <c r="O126" s="221"/>
      <c r="P126" s="221"/>
      <c r="Q126" s="221"/>
      <c r="R126" s="221"/>
      <c r="S126" s="221"/>
      <c r="T126" s="222"/>
      <c r="U126" s="10"/>
      <c r="V126" s="10"/>
      <c r="W126" s="10"/>
      <c r="X126" s="10"/>
      <c r="Y126" s="10"/>
      <c r="Z126" s="10"/>
      <c r="AA126" s="10"/>
      <c r="AB126" s="10"/>
      <c r="AC126" s="10"/>
      <c r="AD126" s="10"/>
      <c r="AE126" s="10"/>
      <c r="AT126" s="223" t="s">
        <v>187</v>
      </c>
      <c r="AU126" s="223" t="s">
        <v>78</v>
      </c>
      <c r="AV126" s="10" t="s">
        <v>87</v>
      </c>
      <c r="AW126" s="10" t="s">
        <v>34</v>
      </c>
      <c r="AX126" s="10" t="s">
        <v>85</v>
      </c>
      <c r="AY126" s="223" t="s">
        <v>170</v>
      </c>
    </row>
    <row r="127" s="2" customFormat="1" ht="24.15" customHeight="1">
      <c r="A127" s="34"/>
      <c r="B127" s="35"/>
      <c r="C127" s="195" t="s">
        <v>177</v>
      </c>
      <c r="D127" s="195" t="s">
        <v>164</v>
      </c>
      <c r="E127" s="196" t="s">
        <v>729</v>
      </c>
      <c r="F127" s="197" t="s">
        <v>730</v>
      </c>
      <c r="G127" s="198" t="s">
        <v>167</v>
      </c>
      <c r="H127" s="199">
        <v>3</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731</v>
      </c>
    </row>
    <row r="128" s="2" customFormat="1">
      <c r="A128" s="34"/>
      <c r="B128" s="35"/>
      <c r="C128" s="36"/>
      <c r="D128" s="208" t="s">
        <v>172</v>
      </c>
      <c r="E128" s="36"/>
      <c r="F128" s="209" t="s">
        <v>732</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55.5" customHeight="1">
      <c r="A129" s="34"/>
      <c r="B129" s="35"/>
      <c r="C129" s="195" t="s">
        <v>169</v>
      </c>
      <c r="D129" s="195" t="s">
        <v>164</v>
      </c>
      <c r="E129" s="196" t="s">
        <v>733</v>
      </c>
      <c r="F129" s="197" t="s">
        <v>734</v>
      </c>
      <c r="G129" s="198" t="s">
        <v>258</v>
      </c>
      <c r="H129" s="199">
        <v>152.709</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735</v>
      </c>
    </row>
    <row r="130" s="2" customFormat="1">
      <c r="A130" s="34"/>
      <c r="B130" s="35"/>
      <c r="C130" s="36"/>
      <c r="D130" s="208" t="s">
        <v>181</v>
      </c>
      <c r="E130" s="36"/>
      <c r="F130" s="209" t="s">
        <v>736</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181</v>
      </c>
      <c r="AU130" s="13" t="s">
        <v>78</v>
      </c>
    </row>
    <row r="131" s="2" customFormat="1">
      <c r="A131" s="34"/>
      <c r="B131" s="35"/>
      <c r="C131" s="36"/>
      <c r="D131" s="208" t="s">
        <v>172</v>
      </c>
      <c r="E131" s="36"/>
      <c r="F131" s="209" t="s">
        <v>737</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172</v>
      </c>
      <c r="AU131" s="13" t="s">
        <v>78</v>
      </c>
    </row>
    <row r="132" s="10" customFormat="1">
      <c r="A132" s="10"/>
      <c r="B132" s="213"/>
      <c r="C132" s="214"/>
      <c r="D132" s="208" t="s">
        <v>187</v>
      </c>
      <c r="E132" s="215" t="s">
        <v>1</v>
      </c>
      <c r="F132" s="216" t="s">
        <v>738</v>
      </c>
      <c r="G132" s="214"/>
      <c r="H132" s="217">
        <v>152.709</v>
      </c>
      <c r="I132" s="218"/>
      <c r="J132" s="214"/>
      <c r="K132" s="214"/>
      <c r="L132" s="219"/>
      <c r="M132" s="220"/>
      <c r="N132" s="221"/>
      <c r="O132" s="221"/>
      <c r="P132" s="221"/>
      <c r="Q132" s="221"/>
      <c r="R132" s="221"/>
      <c r="S132" s="221"/>
      <c r="T132" s="222"/>
      <c r="U132" s="10"/>
      <c r="V132" s="10"/>
      <c r="W132" s="10"/>
      <c r="X132" s="10"/>
      <c r="Y132" s="10"/>
      <c r="Z132" s="10"/>
      <c r="AA132" s="10"/>
      <c r="AB132" s="10"/>
      <c r="AC132" s="10"/>
      <c r="AD132" s="10"/>
      <c r="AE132" s="10"/>
      <c r="AT132" s="223" t="s">
        <v>187</v>
      </c>
      <c r="AU132" s="223" t="s">
        <v>78</v>
      </c>
      <c r="AV132" s="10" t="s">
        <v>87</v>
      </c>
      <c r="AW132" s="10" t="s">
        <v>34</v>
      </c>
      <c r="AX132" s="10" t="s">
        <v>85</v>
      </c>
      <c r="AY132" s="223" t="s">
        <v>170</v>
      </c>
    </row>
    <row r="133" s="2" customFormat="1" ht="62.7" customHeight="1">
      <c r="A133" s="34"/>
      <c r="B133" s="35"/>
      <c r="C133" s="195" t="s">
        <v>189</v>
      </c>
      <c r="D133" s="195" t="s">
        <v>164</v>
      </c>
      <c r="E133" s="196" t="s">
        <v>739</v>
      </c>
      <c r="F133" s="197" t="s">
        <v>740</v>
      </c>
      <c r="G133" s="198" t="s">
        <v>167</v>
      </c>
      <c r="H133" s="199">
        <v>1</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741</v>
      </c>
    </row>
    <row r="134" s="2" customFormat="1">
      <c r="A134" s="34"/>
      <c r="B134" s="35"/>
      <c r="C134" s="36"/>
      <c r="D134" s="208" t="s">
        <v>181</v>
      </c>
      <c r="E134" s="36"/>
      <c r="F134" s="209" t="s">
        <v>736</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181</v>
      </c>
      <c r="AU134" s="13" t="s">
        <v>78</v>
      </c>
    </row>
    <row r="135" s="2" customFormat="1">
      <c r="A135" s="34"/>
      <c r="B135" s="35"/>
      <c r="C135" s="36"/>
      <c r="D135" s="208" t="s">
        <v>172</v>
      </c>
      <c r="E135" s="36"/>
      <c r="F135" s="209" t="s">
        <v>742</v>
      </c>
      <c r="G135" s="36"/>
      <c r="H135" s="36"/>
      <c r="I135" s="210"/>
      <c r="J135" s="36"/>
      <c r="K135" s="36"/>
      <c r="L135" s="40"/>
      <c r="M135" s="250"/>
      <c r="N135" s="251"/>
      <c r="O135" s="247"/>
      <c r="P135" s="247"/>
      <c r="Q135" s="247"/>
      <c r="R135" s="247"/>
      <c r="S135" s="247"/>
      <c r="T135" s="252"/>
      <c r="U135" s="34"/>
      <c r="V135" s="34"/>
      <c r="W135" s="34"/>
      <c r="X135" s="34"/>
      <c r="Y135" s="34"/>
      <c r="Z135" s="34"/>
      <c r="AA135" s="34"/>
      <c r="AB135" s="34"/>
      <c r="AC135" s="34"/>
      <c r="AD135" s="34"/>
      <c r="AE135" s="34"/>
      <c r="AT135" s="13" t="s">
        <v>172</v>
      </c>
      <c r="AU135" s="13" t="s">
        <v>78</v>
      </c>
    </row>
    <row r="136" s="2" customFormat="1" ht="6.96" customHeight="1">
      <c r="A136" s="34"/>
      <c r="B136" s="62"/>
      <c r="C136" s="63"/>
      <c r="D136" s="63"/>
      <c r="E136" s="63"/>
      <c r="F136" s="63"/>
      <c r="G136" s="63"/>
      <c r="H136" s="63"/>
      <c r="I136" s="63"/>
      <c r="J136" s="63"/>
      <c r="K136" s="63"/>
      <c r="L136" s="40"/>
      <c r="M136" s="34"/>
      <c r="O136" s="34"/>
      <c r="P136" s="34"/>
      <c r="Q136" s="34"/>
      <c r="R136" s="34"/>
      <c r="S136" s="34"/>
      <c r="T136" s="34"/>
      <c r="U136" s="34"/>
      <c r="V136" s="34"/>
      <c r="W136" s="34"/>
      <c r="X136" s="34"/>
      <c r="Y136" s="34"/>
      <c r="Z136" s="34"/>
      <c r="AA136" s="34"/>
      <c r="AB136" s="34"/>
      <c r="AC136" s="34"/>
      <c r="AD136" s="34"/>
      <c r="AE136" s="34"/>
    </row>
  </sheetData>
  <sheetProtection sheet="1" autoFilter="0" formatColumns="0" formatRows="0" objects="1" scenarios="1" spinCount="100000" saltValue="lTt5aoRQZnNvM5oPgYcZJSLheE0u7O4leTyYgh0twwyZllPJZQELW3CoOeZhMtzyklDrBaww4x6Yzipn9oHjlw==" hashValue="GQgQouHWeMEU9qw821qeIKcPFtJdtNcmyolJ4ysbXFLduaExsKGTZ8aergdAVJSPtQ3M5oIMHbT9sRBdgea8lg==" algorithmName="SHA-512" password="CC35"/>
  <autoFilter ref="C119:K13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107</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743</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744</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ROUND((SUM(BE120:BE273)),  2)</f>
        <v>0</v>
      </c>
      <c r="G35" s="34"/>
      <c r="H35" s="34"/>
      <c r="I35" s="160">
        <v>0.20999999999999999</v>
      </c>
      <c r="J35" s="159">
        <f>ROUND(((SUM(BE120:BE273))*I35),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ROUND((SUM(BF120:BF273)),  2)</f>
        <v>0</v>
      </c>
      <c r="G36" s="34"/>
      <c r="H36" s="34"/>
      <c r="I36" s="160">
        <v>0.14999999999999999</v>
      </c>
      <c r="J36" s="159">
        <f>ROUND(((SUM(BF120:BF273))*I36),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ROUND((SUM(BG120:BG273)),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ROUND((SUM(BH120:BH273)),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ROUND((SUM(BI120:BI273)),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743</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A.2.1 - Práce na ŽSV</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743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A.2.1 - Práce na ŽSV</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SUM(P121:P273)</f>
        <v>0</v>
      </c>
      <c r="Q120" s="100"/>
      <c r="R120" s="192">
        <f>SUM(R121:R273)</f>
        <v>380.67867999999999</v>
      </c>
      <c r="S120" s="100"/>
      <c r="T120" s="193">
        <f>SUM(T121:T273)</f>
        <v>0</v>
      </c>
      <c r="U120" s="34"/>
      <c r="V120" s="34"/>
      <c r="W120" s="34"/>
      <c r="X120" s="34"/>
      <c r="Y120" s="34"/>
      <c r="Z120" s="34"/>
      <c r="AA120" s="34"/>
      <c r="AB120" s="34"/>
      <c r="AC120" s="34"/>
      <c r="AD120" s="34"/>
      <c r="AE120" s="34"/>
      <c r="AT120" s="13" t="s">
        <v>77</v>
      </c>
      <c r="AU120" s="13" t="s">
        <v>150</v>
      </c>
      <c r="BK120" s="194">
        <f>SUM(BK121:BK273)</f>
        <v>0</v>
      </c>
    </row>
    <row r="121" s="2" customFormat="1" ht="24.15" customHeight="1">
      <c r="A121" s="34"/>
      <c r="B121" s="35"/>
      <c r="C121" s="195" t="s">
        <v>85</v>
      </c>
      <c r="D121" s="195" t="s">
        <v>164</v>
      </c>
      <c r="E121" s="196" t="s">
        <v>165</v>
      </c>
      <c r="F121" s="197" t="s">
        <v>166</v>
      </c>
      <c r="G121" s="198" t="s">
        <v>167</v>
      </c>
      <c r="H121" s="199">
        <v>16</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745</v>
      </c>
    </row>
    <row r="122" s="2" customFormat="1">
      <c r="A122" s="34"/>
      <c r="B122" s="35"/>
      <c r="C122" s="36"/>
      <c r="D122" s="208" t="s">
        <v>172</v>
      </c>
      <c r="E122" s="36"/>
      <c r="F122" s="209" t="s">
        <v>746</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174</v>
      </c>
      <c r="F123" s="197" t="s">
        <v>175</v>
      </c>
      <c r="G123" s="198" t="s">
        <v>167</v>
      </c>
      <c r="H123" s="199">
        <v>16</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747</v>
      </c>
    </row>
    <row r="124" s="2" customFormat="1">
      <c r="A124" s="34"/>
      <c r="B124" s="35"/>
      <c r="C124" s="36"/>
      <c r="D124" s="208" t="s">
        <v>172</v>
      </c>
      <c r="E124" s="36"/>
      <c r="F124" s="209" t="s">
        <v>746</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178</v>
      </c>
      <c r="F125" s="197" t="s">
        <v>179</v>
      </c>
      <c r="G125" s="198" t="s">
        <v>167</v>
      </c>
      <c r="H125" s="199">
        <v>16</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748</v>
      </c>
    </row>
    <row r="126" s="2" customFormat="1">
      <c r="A126" s="34"/>
      <c r="B126" s="35"/>
      <c r="C126" s="36"/>
      <c r="D126" s="208" t="s">
        <v>181</v>
      </c>
      <c r="E126" s="36"/>
      <c r="F126" s="209" t="s">
        <v>182</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181</v>
      </c>
      <c r="AU126" s="13" t="s">
        <v>78</v>
      </c>
    </row>
    <row r="127" s="2" customFormat="1">
      <c r="A127" s="34"/>
      <c r="B127" s="35"/>
      <c r="C127" s="36"/>
      <c r="D127" s="208" t="s">
        <v>172</v>
      </c>
      <c r="E127" s="36"/>
      <c r="F127" s="209" t="s">
        <v>746</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172</v>
      </c>
      <c r="AU127" s="13" t="s">
        <v>78</v>
      </c>
    </row>
    <row r="128" s="2" customFormat="1" ht="33" customHeight="1">
      <c r="A128" s="34"/>
      <c r="B128" s="35"/>
      <c r="C128" s="195" t="s">
        <v>169</v>
      </c>
      <c r="D128" s="195" t="s">
        <v>164</v>
      </c>
      <c r="E128" s="196" t="s">
        <v>183</v>
      </c>
      <c r="F128" s="197" t="s">
        <v>184</v>
      </c>
      <c r="G128" s="198" t="s">
        <v>167</v>
      </c>
      <c r="H128" s="199">
        <v>100</v>
      </c>
      <c r="I128" s="200"/>
      <c r="J128" s="201">
        <f>ROUND(I128*H128,2)</f>
        <v>0</v>
      </c>
      <c r="K128" s="197" t="s">
        <v>168</v>
      </c>
      <c r="L128" s="40"/>
      <c r="M128" s="202" t="s">
        <v>1</v>
      </c>
      <c r="N128" s="203" t="s">
        <v>43</v>
      </c>
      <c r="O128" s="87"/>
      <c r="P128" s="204">
        <f>O128*H128</f>
        <v>0</v>
      </c>
      <c r="Q128" s="204">
        <v>0</v>
      </c>
      <c r="R128" s="204">
        <f>Q128*H128</f>
        <v>0</v>
      </c>
      <c r="S128" s="204">
        <v>0</v>
      </c>
      <c r="T128" s="205">
        <f>S128*H128</f>
        <v>0</v>
      </c>
      <c r="U128" s="34"/>
      <c r="V128" s="34"/>
      <c r="W128" s="34"/>
      <c r="X128" s="34"/>
      <c r="Y128" s="34"/>
      <c r="Z128" s="34"/>
      <c r="AA128" s="34"/>
      <c r="AB128" s="34"/>
      <c r="AC128" s="34"/>
      <c r="AD128" s="34"/>
      <c r="AE128" s="34"/>
      <c r="AR128" s="206" t="s">
        <v>169</v>
      </c>
      <c r="AT128" s="206" t="s">
        <v>164</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169</v>
      </c>
      <c r="BM128" s="206" t="s">
        <v>749</v>
      </c>
    </row>
    <row r="129" s="2" customFormat="1">
      <c r="A129" s="34"/>
      <c r="B129" s="35"/>
      <c r="C129" s="36"/>
      <c r="D129" s="208" t="s">
        <v>172</v>
      </c>
      <c r="E129" s="36"/>
      <c r="F129" s="209" t="s">
        <v>750</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172</v>
      </c>
      <c r="AU129" s="13" t="s">
        <v>78</v>
      </c>
    </row>
    <row r="130" s="10" customFormat="1">
      <c r="A130" s="10"/>
      <c r="B130" s="213"/>
      <c r="C130" s="214"/>
      <c r="D130" s="208" t="s">
        <v>187</v>
      </c>
      <c r="E130" s="215" t="s">
        <v>1</v>
      </c>
      <c r="F130" s="216" t="s">
        <v>751</v>
      </c>
      <c r="G130" s="214"/>
      <c r="H130" s="217">
        <v>100</v>
      </c>
      <c r="I130" s="218"/>
      <c r="J130" s="214"/>
      <c r="K130" s="214"/>
      <c r="L130" s="219"/>
      <c r="M130" s="220"/>
      <c r="N130" s="221"/>
      <c r="O130" s="221"/>
      <c r="P130" s="221"/>
      <c r="Q130" s="221"/>
      <c r="R130" s="221"/>
      <c r="S130" s="221"/>
      <c r="T130" s="222"/>
      <c r="U130" s="10"/>
      <c r="V130" s="10"/>
      <c r="W130" s="10"/>
      <c r="X130" s="10"/>
      <c r="Y130" s="10"/>
      <c r="Z130" s="10"/>
      <c r="AA130" s="10"/>
      <c r="AB130" s="10"/>
      <c r="AC130" s="10"/>
      <c r="AD130" s="10"/>
      <c r="AE130" s="10"/>
      <c r="AT130" s="223" t="s">
        <v>187</v>
      </c>
      <c r="AU130" s="223" t="s">
        <v>78</v>
      </c>
      <c r="AV130" s="10" t="s">
        <v>87</v>
      </c>
      <c r="AW130" s="10" t="s">
        <v>34</v>
      </c>
      <c r="AX130" s="10" t="s">
        <v>85</v>
      </c>
      <c r="AY130" s="223" t="s">
        <v>170</v>
      </c>
    </row>
    <row r="131" s="2" customFormat="1" ht="37.8" customHeight="1">
      <c r="A131" s="34"/>
      <c r="B131" s="35"/>
      <c r="C131" s="195" t="s">
        <v>189</v>
      </c>
      <c r="D131" s="195" t="s">
        <v>164</v>
      </c>
      <c r="E131" s="196" t="s">
        <v>190</v>
      </c>
      <c r="F131" s="197" t="s">
        <v>191</v>
      </c>
      <c r="G131" s="198" t="s">
        <v>167</v>
      </c>
      <c r="H131" s="199">
        <v>84</v>
      </c>
      <c r="I131" s="200"/>
      <c r="J131" s="201">
        <f>ROUND(I131*H131,2)</f>
        <v>0</v>
      </c>
      <c r="K131" s="197" t="s">
        <v>168</v>
      </c>
      <c r="L131" s="40"/>
      <c r="M131" s="202" t="s">
        <v>1</v>
      </c>
      <c r="N131" s="203" t="s">
        <v>43</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169</v>
      </c>
      <c r="AT131" s="206" t="s">
        <v>164</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169</v>
      </c>
      <c r="BM131" s="206" t="s">
        <v>752</v>
      </c>
    </row>
    <row r="132" s="2" customFormat="1">
      <c r="A132" s="34"/>
      <c r="B132" s="35"/>
      <c r="C132" s="36"/>
      <c r="D132" s="208" t="s">
        <v>172</v>
      </c>
      <c r="E132" s="36"/>
      <c r="F132" s="209" t="s">
        <v>753</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172</v>
      </c>
      <c r="AU132" s="13" t="s">
        <v>78</v>
      </c>
    </row>
    <row r="133" s="10" customFormat="1">
      <c r="A133" s="10"/>
      <c r="B133" s="213"/>
      <c r="C133" s="214"/>
      <c r="D133" s="208" t="s">
        <v>187</v>
      </c>
      <c r="E133" s="215" t="s">
        <v>1</v>
      </c>
      <c r="F133" s="216" t="s">
        <v>754</v>
      </c>
      <c r="G133" s="214"/>
      <c r="H133" s="217">
        <v>84</v>
      </c>
      <c r="I133" s="218"/>
      <c r="J133" s="214"/>
      <c r="K133" s="214"/>
      <c r="L133" s="219"/>
      <c r="M133" s="220"/>
      <c r="N133" s="221"/>
      <c r="O133" s="221"/>
      <c r="P133" s="221"/>
      <c r="Q133" s="221"/>
      <c r="R133" s="221"/>
      <c r="S133" s="221"/>
      <c r="T133" s="222"/>
      <c r="U133" s="10"/>
      <c r="V133" s="10"/>
      <c r="W133" s="10"/>
      <c r="X133" s="10"/>
      <c r="Y133" s="10"/>
      <c r="Z133" s="10"/>
      <c r="AA133" s="10"/>
      <c r="AB133" s="10"/>
      <c r="AC133" s="10"/>
      <c r="AD133" s="10"/>
      <c r="AE133" s="10"/>
      <c r="AT133" s="223" t="s">
        <v>187</v>
      </c>
      <c r="AU133" s="223" t="s">
        <v>78</v>
      </c>
      <c r="AV133" s="10" t="s">
        <v>87</v>
      </c>
      <c r="AW133" s="10" t="s">
        <v>34</v>
      </c>
      <c r="AX133" s="10" t="s">
        <v>85</v>
      </c>
      <c r="AY133" s="223" t="s">
        <v>170</v>
      </c>
    </row>
    <row r="134" s="2" customFormat="1" ht="37.8" customHeight="1">
      <c r="A134" s="34"/>
      <c r="B134" s="35"/>
      <c r="C134" s="195" t="s">
        <v>195</v>
      </c>
      <c r="D134" s="195" t="s">
        <v>164</v>
      </c>
      <c r="E134" s="196" t="s">
        <v>196</v>
      </c>
      <c r="F134" s="197" t="s">
        <v>197</v>
      </c>
      <c r="G134" s="198" t="s">
        <v>167</v>
      </c>
      <c r="H134" s="199">
        <v>39</v>
      </c>
      <c r="I134" s="200"/>
      <c r="J134" s="201">
        <f>ROUND(I134*H134,2)</f>
        <v>0</v>
      </c>
      <c r="K134" s="197" t="s">
        <v>168</v>
      </c>
      <c r="L134" s="40"/>
      <c r="M134" s="202" t="s">
        <v>1</v>
      </c>
      <c r="N134" s="203" t="s">
        <v>43</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169</v>
      </c>
      <c r="AT134" s="206" t="s">
        <v>164</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169</v>
      </c>
      <c r="BM134" s="206" t="s">
        <v>755</v>
      </c>
    </row>
    <row r="135" s="2" customFormat="1">
      <c r="A135" s="34"/>
      <c r="B135" s="35"/>
      <c r="C135" s="36"/>
      <c r="D135" s="208" t="s">
        <v>172</v>
      </c>
      <c r="E135" s="36"/>
      <c r="F135" s="209" t="s">
        <v>756</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172</v>
      </c>
      <c r="AU135" s="13" t="s">
        <v>78</v>
      </c>
    </row>
    <row r="136" s="10" customFormat="1">
      <c r="A136" s="10"/>
      <c r="B136" s="213"/>
      <c r="C136" s="214"/>
      <c r="D136" s="208" t="s">
        <v>187</v>
      </c>
      <c r="E136" s="215" t="s">
        <v>1</v>
      </c>
      <c r="F136" s="216" t="s">
        <v>757</v>
      </c>
      <c r="G136" s="214"/>
      <c r="H136" s="217">
        <v>39</v>
      </c>
      <c r="I136" s="218"/>
      <c r="J136" s="214"/>
      <c r="K136" s="214"/>
      <c r="L136" s="219"/>
      <c r="M136" s="220"/>
      <c r="N136" s="221"/>
      <c r="O136" s="221"/>
      <c r="P136" s="221"/>
      <c r="Q136" s="221"/>
      <c r="R136" s="221"/>
      <c r="S136" s="221"/>
      <c r="T136" s="222"/>
      <c r="U136" s="10"/>
      <c r="V136" s="10"/>
      <c r="W136" s="10"/>
      <c r="X136" s="10"/>
      <c r="Y136" s="10"/>
      <c r="Z136" s="10"/>
      <c r="AA136" s="10"/>
      <c r="AB136" s="10"/>
      <c r="AC136" s="10"/>
      <c r="AD136" s="10"/>
      <c r="AE136" s="10"/>
      <c r="AT136" s="223" t="s">
        <v>187</v>
      </c>
      <c r="AU136" s="223" t="s">
        <v>78</v>
      </c>
      <c r="AV136" s="10" t="s">
        <v>87</v>
      </c>
      <c r="AW136" s="10" t="s">
        <v>34</v>
      </c>
      <c r="AX136" s="10" t="s">
        <v>85</v>
      </c>
      <c r="AY136" s="223" t="s">
        <v>170</v>
      </c>
    </row>
    <row r="137" s="2" customFormat="1" ht="33" customHeight="1">
      <c r="A137" s="34"/>
      <c r="B137" s="35"/>
      <c r="C137" s="195" t="s">
        <v>201</v>
      </c>
      <c r="D137" s="195" t="s">
        <v>164</v>
      </c>
      <c r="E137" s="196" t="s">
        <v>202</v>
      </c>
      <c r="F137" s="197" t="s">
        <v>203</v>
      </c>
      <c r="G137" s="198" t="s">
        <v>167</v>
      </c>
      <c r="H137" s="199">
        <v>44</v>
      </c>
      <c r="I137" s="200"/>
      <c r="J137" s="201">
        <f>ROUND(I137*H137,2)</f>
        <v>0</v>
      </c>
      <c r="K137" s="197" t="s">
        <v>168</v>
      </c>
      <c r="L137" s="40"/>
      <c r="M137" s="202" t="s">
        <v>1</v>
      </c>
      <c r="N137" s="203" t="s">
        <v>43</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169</v>
      </c>
      <c r="AT137" s="206" t="s">
        <v>164</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169</v>
      </c>
      <c r="BM137" s="206" t="s">
        <v>758</v>
      </c>
    </row>
    <row r="138" s="2" customFormat="1">
      <c r="A138" s="34"/>
      <c r="B138" s="35"/>
      <c r="C138" s="36"/>
      <c r="D138" s="208" t="s">
        <v>172</v>
      </c>
      <c r="E138" s="36"/>
      <c r="F138" s="209" t="s">
        <v>759</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172</v>
      </c>
      <c r="AU138" s="13" t="s">
        <v>78</v>
      </c>
    </row>
    <row r="139" s="2" customFormat="1" ht="76.35" customHeight="1">
      <c r="A139" s="34"/>
      <c r="B139" s="35"/>
      <c r="C139" s="195" t="s">
        <v>206</v>
      </c>
      <c r="D139" s="195" t="s">
        <v>164</v>
      </c>
      <c r="E139" s="196" t="s">
        <v>760</v>
      </c>
      <c r="F139" s="197" t="s">
        <v>761</v>
      </c>
      <c r="G139" s="198" t="s">
        <v>167</v>
      </c>
      <c r="H139" s="199">
        <v>22</v>
      </c>
      <c r="I139" s="200"/>
      <c r="J139" s="201">
        <f>ROUND(I139*H139,2)</f>
        <v>0</v>
      </c>
      <c r="K139" s="197" t="s">
        <v>168</v>
      </c>
      <c r="L139" s="40"/>
      <c r="M139" s="202" t="s">
        <v>1</v>
      </c>
      <c r="N139" s="203" t="s">
        <v>43</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169</v>
      </c>
      <c r="AT139" s="206" t="s">
        <v>164</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169</v>
      </c>
      <c r="BM139" s="206" t="s">
        <v>762</v>
      </c>
    </row>
    <row r="140" s="2" customFormat="1">
      <c r="A140" s="34"/>
      <c r="B140" s="35"/>
      <c r="C140" s="36"/>
      <c r="D140" s="208" t="s">
        <v>181</v>
      </c>
      <c r="E140" s="36"/>
      <c r="F140" s="209" t="s">
        <v>763</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181</v>
      </c>
      <c r="AU140" s="13" t="s">
        <v>78</v>
      </c>
    </row>
    <row r="141" s="2" customFormat="1">
      <c r="A141" s="34"/>
      <c r="B141" s="35"/>
      <c r="C141" s="36"/>
      <c r="D141" s="208" t="s">
        <v>172</v>
      </c>
      <c r="E141" s="36"/>
      <c r="F141" s="209" t="s">
        <v>764</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172</v>
      </c>
      <c r="AU141" s="13" t="s">
        <v>78</v>
      </c>
    </row>
    <row r="142" s="2" customFormat="1" ht="24.15" customHeight="1">
      <c r="A142" s="34"/>
      <c r="B142" s="35"/>
      <c r="C142" s="195" t="s">
        <v>211</v>
      </c>
      <c r="D142" s="195" t="s">
        <v>164</v>
      </c>
      <c r="E142" s="196" t="s">
        <v>765</v>
      </c>
      <c r="F142" s="197" t="s">
        <v>766</v>
      </c>
      <c r="G142" s="198" t="s">
        <v>214</v>
      </c>
      <c r="H142" s="199">
        <v>55</v>
      </c>
      <c r="I142" s="200"/>
      <c r="J142" s="201">
        <f>ROUND(I142*H142,2)</f>
        <v>0</v>
      </c>
      <c r="K142" s="197" t="s">
        <v>168</v>
      </c>
      <c r="L142" s="40"/>
      <c r="M142" s="202" t="s">
        <v>1</v>
      </c>
      <c r="N142" s="203" t="s">
        <v>43</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169</v>
      </c>
      <c r="AT142" s="206" t="s">
        <v>164</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169</v>
      </c>
      <c r="BM142" s="206" t="s">
        <v>767</v>
      </c>
    </row>
    <row r="143" s="2" customFormat="1">
      <c r="A143" s="34"/>
      <c r="B143" s="35"/>
      <c r="C143" s="36"/>
      <c r="D143" s="208" t="s">
        <v>181</v>
      </c>
      <c r="E143" s="36"/>
      <c r="F143" s="209" t="s">
        <v>768</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181</v>
      </c>
      <c r="AU143" s="13" t="s">
        <v>78</v>
      </c>
    </row>
    <row r="144" s="2" customFormat="1">
      <c r="A144" s="34"/>
      <c r="B144" s="35"/>
      <c r="C144" s="36"/>
      <c r="D144" s="208" t="s">
        <v>172</v>
      </c>
      <c r="E144" s="36"/>
      <c r="F144" s="209" t="s">
        <v>769</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172</v>
      </c>
      <c r="AU144" s="13" t="s">
        <v>78</v>
      </c>
    </row>
    <row r="145" s="10" customFormat="1">
      <c r="A145" s="10"/>
      <c r="B145" s="213"/>
      <c r="C145" s="214"/>
      <c r="D145" s="208" t="s">
        <v>187</v>
      </c>
      <c r="E145" s="215" t="s">
        <v>1</v>
      </c>
      <c r="F145" s="216" t="s">
        <v>770</v>
      </c>
      <c r="G145" s="214"/>
      <c r="H145" s="217">
        <v>55</v>
      </c>
      <c r="I145" s="218"/>
      <c r="J145" s="214"/>
      <c r="K145" s="214"/>
      <c r="L145" s="219"/>
      <c r="M145" s="220"/>
      <c r="N145" s="221"/>
      <c r="O145" s="221"/>
      <c r="P145" s="221"/>
      <c r="Q145" s="221"/>
      <c r="R145" s="221"/>
      <c r="S145" s="221"/>
      <c r="T145" s="222"/>
      <c r="U145" s="10"/>
      <c r="V145" s="10"/>
      <c r="W145" s="10"/>
      <c r="X145" s="10"/>
      <c r="Y145" s="10"/>
      <c r="Z145" s="10"/>
      <c r="AA145" s="10"/>
      <c r="AB145" s="10"/>
      <c r="AC145" s="10"/>
      <c r="AD145" s="10"/>
      <c r="AE145" s="10"/>
      <c r="AT145" s="223" t="s">
        <v>187</v>
      </c>
      <c r="AU145" s="223" t="s">
        <v>78</v>
      </c>
      <c r="AV145" s="10" t="s">
        <v>87</v>
      </c>
      <c r="AW145" s="10" t="s">
        <v>34</v>
      </c>
      <c r="AX145" s="10" t="s">
        <v>85</v>
      </c>
      <c r="AY145" s="223" t="s">
        <v>170</v>
      </c>
    </row>
    <row r="146" s="2" customFormat="1" ht="24.15" customHeight="1">
      <c r="A146" s="34"/>
      <c r="B146" s="35"/>
      <c r="C146" s="195" t="s">
        <v>219</v>
      </c>
      <c r="D146" s="195" t="s">
        <v>164</v>
      </c>
      <c r="E146" s="196" t="s">
        <v>220</v>
      </c>
      <c r="F146" s="197" t="s">
        <v>221</v>
      </c>
      <c r="G146" s="198" t="s">
        <v>222</v>
      </c>
      <c r="H146" s="199">
        <v>24.236000000000001</v>
      </c>
      <c r="I146" s="200"/>
      <c r="J146" s="201">
        <f>ROUND(I146*H146,2)</f>
        <v>0</v>
      </c>
      <c r="K146" s="197" t="s">
        <v>168</v>
      </c>
      <c r="L146" s="40"/>
      <c r="M146" s="202" t="s">
        <v>1</v>
      </c>
      <c r="N146" s="203" t="s">
        <v>43</v>
      </c>
      <c r="O146" s="87"/>
      <c r="P146" s="204">
        <f>O146*H146</f>
        <v>0</v>
      </c>
      <c r="Q146" s="204">
        <v>0</v>
      </c>
      <c r="R146" s="204">
        <f>Q146*H146</f>
        <v>0</v>
      </c>
      <c r="S146" s="204">
        <v>0</v>
      </c>
      <c r="T146" s="205">
        <f>S146*H146</f>
        <v>0</v>
      </c>
      <c r="U146" s="34"/>
      <c r="V146" s="34"/>
      <c r="W146" s="34"/>
      <c r="X146" s="34"/>
      <c r="Y146" s="34"/>
      <c r="Z146" s="34"/>
      <c r="AA146" s="34"/>
      <c r="AB146" s="34"/>
      <c r="AC146" s="34"/>
      <c r="AD146" s="34"/>
      <c r="AE146" s="34"/>
      <c r="AR146" s="206" t="s">
        <v>169</v>
      </c>
      <c r="AT146" s="206" t="s">
        <v>164</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169</v>
      </c>
      <c r="BM146" s="206" t="s">
        <v>771</v>
      </c>
    </row>
    <row r="147" s="10" customFormat="1">
      <c r="A147" s="10"/>
      <c r="B147" s="213"/>
      <c r="C147" s="214"/>
      <c r="D147" s="208" t="s">
        <v>187</v>
      </c>
      <c r="E147" s="215" t="s">
        <v>1</v>
      </c>
      <c r="F147" s="216" t="s">
        <v>772</v>
      </c>
      <c r="G147" s="214"/>
      <c r="H147" s="217">
        <v>4.1929999999999996</v>
      </c>
      <c r="I147" s="218"/>
      <c r="J147" s="214"/>
      <c r="K147" s="214"/>
      <c r="L147" s="219"/>
      <c r="M147" s="220"/>
      <c r="N147" s="221"/>
      <c r="O147" s="221"/>
      <c r="P147" s="221"/>
      <c r="Q147" s="221"/>
      <c r="R147" s="221"/>
      <c r="S147" s="221"/>
      <c r="T147" s="222"/>
      <c r="U147" s="10"/>
      <c r="V147" s="10"/>
      <c r="W147" s="10"/>
      <c r="X147" s="10"/>
      <c r="Y147" s="10"/>
      <c r="Z147" s="10"/>
      <c r="AA147" s="10"/>
      <c r="AB147" s="10"/>
      <c r="AC147" s="10"/>
      <c r="AD147" s="10"/>
      <c r="AE147" s="10"/>
      <c r="AT147" s="223" t="s">
        <v>187</v>
      </c>
      <c r="AU147" s="223" t="s">
        <v>78</v>
      </c>
      <c r="AV147" s="10" t="s">
        <v>87</v>
      </c>
      <c r="AW147" s="10" t="s">
        <v>34</v>
      </c>
      <c r="AX147" s="10" t="s">
        <v>78</v>
      </c>
      <c r="AY147" s="223" t="s">
        <v>170</v>
      </c>
    </row>
    <row r="148" s="10" customFormat="1">
      <c r="A148" s="10"/>
      <c r="B148" s="213"/>
      <c r="C148" s="214"/>
      <c r="D148" s="208" t="s">
        <v>187</v>
      </c>
      <c r="E148" s="215" t="s">
        <v>1</v>
      </c>
      <c r="F148" s="216" t="s">
        <v>773</v>
      </c>
      <c r="G148" s="214"/>
      <c r="H148" s="217">
        <v>4.1929999999999996</v>
      </c>
      <c r="I148" s="218"/>
      <c r="J148" s="214"/>
      <c r="K148" s="214"/>
      <c r="L148" s="219"/>
      <c r="M148" s="220"/>
      <c r="N148" s="221"/>
      <c r="O148" s="221"/>
      <c r="P148" s="221"/>
      <c r="Q148" s="221"/>
      <c r="R148" s="221"/>
      <c r="S148" s="221"/>
      <c r="T148" s="222"/>
      <c r="U148" s="10"/>
      <c r="V148" s="10"/>
      <c r="W148" s="10"/>
      <c r="X148" s="10"/>
      <c r="Y148" s="10"/>
      <c r="Z148" s="10"/>
      <c r="AA148" s="10"/>
      <c r="AB148" s="10"/>
      <c r="AC148" s="10"/>
      <c r="AD148" s="10"/>
      <c r="AE148" s="10"/>
      <c r="AT148" s="223" t="s">
        <v>187</v>
      </c>
      <c r="AU148" s="223" t="s">
        <v>78</v>
      </c>
      <c r="AV148" s="10" t="s">
        <v>87</v>
      </c>
      <c r="AW148" s="10" t="s">
        <v>34</v>
      </c>
      <c r="AX148" s="10" t="s">
        <v>78</v>
      </c>
      <c r="AY148" s="223" t="s">
        <v>170</v>
      </c>
    </row>
    <row r="149" s="10" customFormat="1">
      <c r="A149" s="10"/>
      <c r="B149" s="213"/>
      <c r="C149" s="214"/>
      <c r="D149" s="208" t="s">
        <v>187</v>
      </c>
      <c r="E149" s="215" t="s">
        <v>1</v>
      </c>
      <c r="F149" s="216" t="s">
        <v>774</v>
      </c>
      <c r="G149" s="214"/>
      <c r="H149" s="217">
        <v>5.3170000000000002</v>
      </c>
      <c r="I149" s="218"/>
      <c r="J149" s="214"/>
      <c r="K149" s="214"/>
      <c r="L149" s="219"/>
      <c r="M149" s="220"/>
      <c r="N149" s="221"/>
      <c r="O149" s="221"/>
      <c r="P149" s="221"/>
      <c r="Q149" s="221"/>
      <c r="R149" s="221"/>
      <c r="S149" s="221"/>
      <c r="T149" s="222"/>
      <c r="U149" s="10"/>
      <c r="V149" s="10"/>
      <c r="W149" s="10"/>
      <c r="X149" s="10"/>
      <c r="Y149" s="10"/>
      <c r="Z149" s="10"/>
      <c r="AA149" s="10"/>
      <c r="AB149" s="10"/>
      <c r="AC149" s="10"/>
      <c r="AD149" s="10"/>
      <c r="AE149" s="10"/>
      <c r="AT149" s="223" t="s">
        <v>187</v>
      </c>
      <c r="AU149" s="223" t="s">
        <v>78</v>
      </c>
      <c r="AV149" s="10" t="s">
        <v>87</v>
      </c>
      <c r="AW149" s="10" t="s">
        <v>34</v>
      </c>
      <c r="AX149" s="10" t="s">
        <v>78</v>
      </c>
      <c r="AY149" s="223" t="s">
        <v>170</v>
      </c>
    </row>
    <row r="150" s="10" customFormat="1">
      <c r="A150" s="10"/>
      <c r="B150" s="213"/>
      <c r="C150" s="214"/>
      <c r="D150" s="208" t="s">
        <v>187</v>
      </c>
      <c r="E150" s="215" t="s">
        <v>1</v>
      </c>
      <c r="F150" s="216" t="s">
        <v>775</v>
      </c>
      <c r="G150" s="214"/>
      <c r="H150" s="217">
        <v>10.533</v>
      </c>
      <c r="I150" s="218"/>
      <c r="J150" s="214"/>
      <c r="K150" s="214"/>
      <c r="L150" s="219"/>
      <c r="M150" s="220"/>
      <c r="N150" s="221"/>
      <c r="O150" s="221"/>
      <c r="P150" s="221"/>
      <c r="Q150" s="221"/>
      <c r="R150" s="221"/>
      <c r="S150" s="221"/>
      <c r="T150" s="222"/>
      <c r="U150" s="10"/>
      <c r="V150" s="10"/>
      <c r="W150" s="10"/>
      <c r="X150" s="10"/>
      <c r="Y150" s="10"/>
      <c r="Z150" s="10"/>
      <c r="AA150" s="10"/>
      <c r="AB150" s="10"/>
      <c r="AC150" s="10"/>
      <c r="AD150" s="10"/>
      <c r="AE150" s="10"/>
      <c r="AT150" s="223" t="s">
        <v>187</v>
      </c>
      <c r="AU150" s="223" t="s">
        <v>78</v>
      </c>
      <c r="AV150" s="10" t="s">
        <v>87</v>
      </c>
      <c r="AW150" s="10" t="s">
        <v>34</v>
      </c>
      <c r="AX150" s="10" t="s">
        <v>78</v>
      </c>
      <c r="AY150" s="223" t="s">
        <v>170</v>
      </c>
    </row>
    <row r="151" s="11" customFormat="1">
      <c r="A151" s="11"/>
      <c r="B151" s="224"/>
      <c r="C151" s="225"/>
      <c r="D151" s="208" t="s">
        <v>187</v>
      </c>
      <c r="E151" s="226" t="s">
        <v>1</v>
      </c>
      <c r="F151" s="227" t="s">
        <v>230</v>
      </c>
      <c r="G151" s="225"/>
      <c r="H151" s="228">
        <v>24.235999999999997</v>
      </c>
      <c r="I151" s="229"/>
      <c r="J151" s="225"/>
      <c r="K151" s="225"/>
      <c r="L151" s="230"/>
      <c r="M151" s="231"/>
      <c r="N151" s="232"/>
      <c r="O151" s="232"/>
      <c r="P151" s="232"/>
      <c r="Q151" s="232"/>
      <c r="R151" s="232"/>
      <c r="S151" s="232"/>
      <c r="T151" s="233"/>
      <c r="U151" s="11"/>
      <c r="V151" s="11"/>
      <c r="W151" s="11"/>
      <c r="X151" s="11"/>
      <c r="Y151" s="11"/>
      <c r="Z151" s="11"/>
      <c r="AA151" s="11"/>
      <c r="AB151" s="11"/>
      <c r="AC151" s="11"/>
      <c r="AD151" s="11"/>
      <c r="AE151" s="11"/>
      <c r="AT151" s="234" t="s">
        <v>187</v>
      </c>
      <c r="AU151" s="234" t="s">
        <v>78</v>
      </c>
      <c r="AV151" s="11" t="s">
        <v>169</v>
      </c>
      <c r="AW151" s="11" t="s">
        <v>34</v>
      </c>
      <c r="AX151" s="11" t="s">
        <v>85</v>
      </c>
      <c r="AY151" s="234" t="s">
        <v>170</v>
      </c>
    </row>
    <row r="152" s="2" customFormat="1" ht="24.15" customHeight="1">
      <c r="A152" s="34"/>
      <c r="B152" s="35"/>
      <c r="C152" s="195" t="s">
        <v>231</v>
      </c>
      <c r="D152" s="195" t="s">
        <v>164</v>
      </c>
      <c r="E152" s="196" t="s">
        <v>232</v>
      </c>
      <c r="F152" s="197" t="s">
        <v>233</v>
      </c>
      <c r="G152" s="198" t="s">
        <v>222</v>
      </c>
      <c r="H152" s="199">
        <v>183.83199999999999</v>
      </c>
      <c r="I152" s="200"/>
      <c r="J152" s="201">
        <f>ROUND(I152*H152,2)</f>
        <v>0</v>
      </c>
      <c r="K152" s="197" t="s">
        <v>168</v>
      </c>
      <c r="L152" s="40"/>
      <c r="M152" s="202" t="s">
        <v>1</v>
      </c>
      <c r="N152" s="203" t="s">
        <v>43</v>
      </c>
      <c r="O152" s="87"/>
      <c r="P152" s="204">
        <f>O152*H152</f>
        <v>0</v>
      </c>
      <c r="Q152" s="204">
        <v>0</v>
      </c>
      <c r="R152" s="204">
        <f>Q152*H152</f>
        <v>0</v>
      </c>
      <c r="S152" s="204">
        <v>0</v>
      </c>
      <c r="T152" s="205">
        <f>S152*H152</f>
        <v>0</v>
      </c>
      <c r="U152" s="34"/>
      <c r="V152" s="34"/>
      <c r="W152" s="34"/>
      <c r="X152" s="34"/>
      <c r="Y152" s="34"/>
      <c r="Z152" s="34"/>
      <c r="AA152" s="34"/>
      <c r="AB152" s="34"/>
      <c r="AC152" s="34"/>
      <c r="AD152" s="34"/>
      <c r="AE152" s="34"/>
      <c r="AR152" s="206" t="s">
        <v>169</v>
      </c>
      <c r="AT152" s="206" t="s">
        <v>164</v>
      </c>
      <c r="AU152" s="206" t="s">
        <v>78</v>
      </c>
      <c r="AY152" s="13" t="s">
        <v>170</v>
      </c>
      <c r="BE152" s="207">
        <f>IF(N152="základní",J152,0)</f>
        <v>0</v>
      </c>
      <c r="BF152" s="207">
        <f>IF(N152="snížená",J152,0)</f>
        <v>0</v>
      </c>
      <c r="BG152" s="207">
        <f>IF(N152="zákl. přenesená",J152,0)</f>
        <v>0</v>
      </c>
      <c r="BH152" s="207">
        <f>IF(N152="sníž. přenesená",J152,0)</f>
        <v>0</v>
      </c>
      <c r="BI152" s="207">
        <f>IF(N152="nulová",J152,0)</f>
        <v>0</v>
      </c>
      <c r="BJ152" s="13" t="s">
        <v>85</v>
      </c>
      <c r="BK152" s="207">
        <f>ROUND(I152*H152,2)</f>
        <v>0</v>
      </c>
      <c r="BL152" s="13" t="s">
        <v>169</v>
      </c>
      <c r="BM152" s="206" t="s">
        <v>776</v>
      </c>
    </row>
    <row r="153" s="2" customFormat="1">
      <c r="A153" s="34"/>
      <c r="B153" s="35"/>
      <c r="C153" s="36"/>
      <c r="D153" s="208" t="s">
        <v>172</v>
      </c>
      <c r="E153" s="36"/>
      <c r="F153" s="209" t="s">
        <v>777</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172</v>
      </c>
      <c r="AU153" s="13" t="s">
        <v>78</v>
      </c>
    </row>
    <row r="154" s="10" customFormat="1">
      <c r="A154" s="10"/>
      <c r="B154" s="213"/>
      <c r="C154" s="214"/>
      <c r="D154" s="208" t="s">
        <v>187</v>
      </c>
      <c r="E154" s="215" t="s">
        <v>1</v>
      </c>
      <c r="F154" s="216" t="s">
        <v>778</v>
      </c>
      <c r="G154" s="214"/>
      <c r="H154" s="217">
        <v>183.83199999999999</v>
      </c>
      <c r="I154" s="218"/>
      <c r="J154" s="214"/>
      <c r="K154" s="214"/>
      <c r="L154" s="219"/>
      <c r="M154" s="220"/>
      <c r="N154" s="221"/>
      <c r="O154" s="221"/>
      <c r="P154" s="221"/>
      <c r="Q154" s="221"/>
      <c r="R154" s="221"/>
      <c r="S154" s="221"/>
      <c r="T154" s="222"/>
      <c r="U154" s="10"/>
      <c r="V154" s="10"/>
      <c r="W154" s="10"/>
      <c r="X154" s="10"/>
      <c r="Y154" s="10"/>
      <c r="Z154" s="10"/>
      <c r="AA154" s="10"/>
      <c r="AB154" s="10"/>
      <c r="AC154" s="10"/>
      <c r="AD154" s="10"/>
      <c r="AE154" s="10"/>
      <c r="AT154" s="223" t="s">
        <v>187</v>
      </c>
      <c r="AU154" s="223" t="s">
        <v>78</v>
      </c>
      <c r="AV154" s="10" t="s">
        <v>87</v>
      </c>
      <c r="AW154" s="10" t="s">
        <v>34</v>
      </c>
      <c r="AX154" s="10" t="s">
        <v>85</v>
      </c>
      <c r="AY154" s="223" t="s">
        <v>170</v>
      </c>
    </row>
    <row r="155" s="2" customFormat="1" ht="16.5" customHeight="1">
      <c r="A155" s="34"/>
      <c r="B155" s="35"/>
      <c r="C155" s="195" t="s">
        <v>239</v>
      </c>
      <c r="D155" s="195" t="s">
        <v>164</v>
      </c>
      <c r="E155" s="196" t="s">
        <v>240</v>
      </c>
      <c r="F155" s="197" t="s">
        <v>241</v>
      </c>
      <c r="G155" s="198" t="s">
        <v>222</v>
      </c>
      <c r="H155" s="199">
        <v>24.236000000000001</v>
      </c>
      <c r="I155" s="200"/>
      <c r="J155" s="201">
        <f>ROUND(I155*H155,2)</f>
        <v>0</v>
      </c>
      <c r="K155" s="197" t="s">
        <v>168</v>
      </c>
      <c r="L155" s="40"/>
      <c r="M155" s="202" t="s">
        <v>1</v>
      </c>
      <c r="N155" s="203" t="s">
        <v>43</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169</v>
      </c>
      <c r="AT155" s="206" t="s">
        <v>164</v>
      </c>
      <c r="AU155" s="206" t="s">
        <v>78</v>
      </c>
      <c r="AY155" s="13" t="s">
        <v>170</v>
      </c>
      <c r="BE155" s="207">
        <f>IF(N155="základní",J155,0)</f>
        <v>0</v>
      </c>
      <c r="BF155" s="207">
        <f>IF(N155="snížená",J155,0)</f>
        <v>0</v>
      </c>
      <c r="BG155" s="207">
        <f>IF(N155="zákl. přenesená",J155,0)</f>
        <v>0</v>
      </c>
      <c r="BH155" s="207">
        <f>IF(N155="sníž. přenesená",J155,0)</f>
        <v>0</v>
      </c>
      <c r="BI155" s="207">
        <f>IF(N155="nulová",J155,0)</f>
        <v>0</v>
      </c>
      <c r="BJ155" s="13" t="s">
        <v>85</v>
      </c>
      <c r="BK155" s="207">
        <f>ROUND(I155*H155,2)</f>
        <v>0</v>
      </c>
      <c r="BL155" s="13" t="s">
        <v>169</v>
      </c>
      <c r="BM155" s="206" t="s">
        <v>779</v>
      </c>
    </row>
    <row r="156" s="2" customFormat="1" ht="21.75" customHeight="1">
      <c r="A156" s="34"/>
      <c r="B156" s="35"/>
      <c r="C156" s="195" t="s">
        <v>244</v>
      </c>
      <c r="D156" s="195" t="s">
        <v>164</v>
      </c>
      <c r="E156" s="196" t="s">
        <v>245</v>
      </c>
      <c r="F156" s="197" t="s">
        <v>246</v>
      </c>
      <c r="G156" s="198" t="s">
        <v>222</v>
      </c>
      <c r="H156" s="199">
        <v>183.83199999999999</v>
      </c>
      <c r="I156" s="200"/>
      <c r="J156" s="201">
        <f>ROUND(I156*H156,2)</f>
        <v>0</v>
      </c>
      <c r="K156" s="197" t="s">
        <v>168</v>
      </c>
      <c r="L156" s="40"/>
      <c r="M156" s="202" t="s">
        <v>1</v>
      </c>
      <c r="N156" s="203" t="s">
        <v>43</v>
      </c>
      <c r="O156" s="87"/>
      <c r="P156" s="204">
        <f>O156*H156</f>
        <v>0</v>
      </c>
      <c r="Q156" s="204">
        <v>0</v>
      </c>
      <c r="R156" s="204">
        <f>Q156*H156</f>
        <v>0</v>
      </c>
      <c r="S156" s="204">
        <v>0</v>
      </c>
      <c r="T156" s="205">
        <f>S156*H156</f>
        <v>0</v>
      </c>
      <c r="U156" s="34"/>
      <c r="V156" s="34"/>
      <c r="W156" s="34"/>
      <c r="X156" s="34"/>
      <c r="Y156" s="34"/>
      <c r="Z156" s="34"/>
      <c r="AA156" s="34"/>
      <c r="AB156" s="34"/>
      <c r="AC156" s="34"/>
      <c r="AD156" s="34"/>
      <c r="AE156" s="34"/>
      <c r="AR156" s="206" t="s">
        <v>169</v>
      </c>
      <c r="AT156" s="206" t="s">
        <v>164</v>
      </c>
      <c r="AU156" s="206" t="s">
        <v>78</v>
      </c>
      <c r="AY156" s="13" t="s">
        <v>170</v>
      </c>
      <c r="BE156" s="207">
        <f>IF(N156="základní",J156,0)</f>
        <v>0</v>
      </c>
      <c r="BF156" s="207">
        <f>IF(N156="snížená",J156,0)</f>
        <v>0</v>
      </c>
      <c r="BG156" s="207">
        <f>IF(N156="zákl. přenesená",J156,0)</f>
        <v>0</v>
      </c>
      <c r="BH156" s="207">
        <f>IF(N156="sníž. přenesená",J156,0)</f>
        <v>0</v>
      </c>
      <c r="BI156" s="207">
        <f>IF(N156="nulová",J156,0)</f>
        <v>0</v>
      </c>
      <c r="BJ156" s="13" t="s">
        <v>85</v>
      </c>
      <c r="BK156" s="207">
        <f>ROUND(I156*H156,2)</f>
        <v>0</v>
      </c>
      <c r="BL156" s="13" t="s">
        <v>169</v>
      </c>
      <c r="BM156" s="206" t="s">
        <v>780</v>
      </c>
    </row>
    <row r="157" s="2" customFormat="1" ht="16.5" customHeight="1">
      <c r="A157" s="34"/>
      <c r="B157" s="35"/>
      <c r="C157" s="195" t="s">
        <v>251</v>
      </c>
      <c r="D157" s="195" t="s">
        <v>164</v>
      </c>
      <c r="E157" s="196" t="s">
        <v>252</v>
      </c>
      <c r="F157" s="197" t="s">
        <v>253</v>
      </c>
      <c r="G157" s="198" t="s">
        <v>167</v>
      </c>
      <c r="H157" s="199">
        <v>17</v>
      </c>
      <c r="I157" s="200"/>
      <c r="J157" s="201">
        <f>ROUND(I157*H157,2)</f>
        <v>0</v>
      </c>
      <c r="K157" s="197" t="s">
        <v>168</v>
      </c>
      <c r="L157" s="40"/>
      <c r="M157" s="202" t="s">
        <v>1</v>
      </c>
      <c r="N157" s="203" t="s">
        <v>43</v>
      </c>
      <c r="O157" s="87"/>
      <c r="P157" s="204">
        <f>O157*H157</f>
        <v>0</v>
      </c>
      <c r="Q157" s="204">
        <v>0</v>
      </c>
      <c r="R157" s="204">
        <f>Q157*H157</f>
        <v>0</v>
      </c>
      <c r="S157" s="204">
        <v>0</v>
      </c>
      <c r="T157" s="205">
        <f>S157*H157</f>
        <v>0</v>
      </c>
      <c r="U157" s="34"/>
      <c r="V157" s="34"/>
      <c r="W157" s="34"/>
      <c r="X157" s="34"/>
      <c r="Y157" s="34"/>
      <c r="Z157" s="34"/>
      <c r="AA157" s="34"/>
      <c r="AB157" s="34"/>
      <c r="AC157" s="34"/>
      <c r="AD157" s="34"/>
      <c r="AE157" s="34"/>
      <c r="AR157" s="206" t="s">
        <v>169</v>
      </c>
      <c r="AT157" s="206" t="s">
        <v>164</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169</v>
      </c>
      <c r="BM157" s="206" t="s">
        <v>781</v>
      </c>
    </row>
    <row r="158" s="2" customFormat="1">
      <c r="A158" s="34"/>
      <c r="B158" s="35"/>
      <c r="C158" s="36"/>
      <c r="D158" s="208" t="s">
        <v>172</v>
      </c>
      <c r="E158" s="36"/>
      <c r="F158" s="209" t="s">
        <v>782</v>
      </c>
      <c r="G158" s="36"/>
      <c r="H158" s="36"/>
      <c r="I158" s="210"/>
      <c r="J158" s="36"/>
      <c r="K158" s="36"/>
      <c r="L158" s="40"/>
      <c r="M158" s="211"/>
      <c r="N158" s="212"/>
      <c r="O158" s="87"/>
      <c r="P158" s="87"/>
      <c r="Q158" s="87"/>
      <c r="R158" s="87"/>
      <c r="S158" s="87"/>
      <c r="T158" s="88"/>
      <c r="U158" s="34"/>
      <c r="V158" s="34"/>
      <c r="W158" s="34"/>
      <c r="X158" s="34"/>
      <c r="Y158" s="34"/>
      <c r="Z158" s="34"/>
      <c r="AA158" s="34"/>
      <c r="AB158" s="34"/>
      <c r="AC158" s="34"/>
      <c r="AD158" s="34"/>
      <c r="AE158" s="34"/>
      <c r="AT158" s="13" t="s">
        <v>172</v>
      </c>
      <c r="AU158" s="13" t="s">
        <v>78</v>
      </c>
    </row>
    <row r="159" s="10" customFormat="1">
      <c r="A159" s="10"/>
      <c r="B159" s="213"/>
      <c r="C159" s="214"/>
      <c r="D159" s="208" t="s">
        <v>187</v>
      </c>
      <c r="E159" s="215" t="s">
        <v>1</v>
      </c>
      <c r="F159" s="216" t="s">
        <v>783</v>
      </c>
      <c r="G159" s="214"/>
      <c r="H159" s="217">
        <v>17</v>
      </c>
      <c r="I159" s="218"/>
      <c r="J159" s="214"/>
      <c r="K159" s="214"/>
      <c r="L159" s="219"/>
      <c r="M159" s="220"/>
      <c r="N159" s="221"/>
      <c r="O159" s="221"/>
      <c r="P159" s="221"/>
      <c r="Q159" s="221"/>
      <c r="R159" s="221"/>
      <c r="S159" s="221"/>
      <c r="T159" s="222"/>
      <c r="U159" s="10"/>
      <c r="V159" s="10"/>
      <c r="W159" s="10"/>
      <c r="X159" s="10"/>
      <c r="Y159" s="10"/>
      <c r="Z159" s="10"/>
      <c r="AA159" s="10"/>
      <c r="AB159" s="10"/>
      <c r="AC159" s="10"/>
      <c r="AD159" s="10"/>
      <c r="AE159" s="10"/>
      <c r="AT159" s="223" t="s">
        <v>187</v>
      </c>
      <c r="AU159" s="223" t="s">
        <v>78</v>
      </c>
      <c r="AV159" s="10" t="s">
        <v>87</v>
      </c>
      <c r="AW159" s="10" t="s">
        <v>34</v>
      </c>
      <c r="AX159" s="10" t="s">
        <v>85</v>
      </c>
      <c r="AY159" s="223" t="s">
        <v>170</v>
      </c>
    </row>
    <row r="160" s="2" customFormat="1" ht="21.75" customHeight="1">
      <c r="A160" s="34"/>
      <c r="B160" s="35"/>
      <c r="C160" s="195" t="s">
        <v>8</v>
      </c>
      <c r="D160" s="195" t="s">
        <v>164</v>
      </c>
      <c r="E160" s="196" t="s">
        <v>256</v>
      </c>
      <c r="F160" s="197" t="s">
        <v>257</v>
      </c>
      <c r="G160" s="198" t="s">
        <v>258</v>
      </c>
      <c r="H160" s="199">
        <v>353.71600000000001</v>
      </c>
      <c r="I160" s="200"/>
      <c r="J160" s="201">
        <f>ROUND(I160*H160,2)</f>
        <v>0</v>
      </c>
      <c r="K160" s="197" t="s">
        <v>168</v>
      </c>
      <c r="L160" s="40"/>
      <c r="M160" s="202" t="s">
        <v>1</v>
      </c>
      <c r="N160" s="203" t="s">
        <v>43</v>
      </c>
      <c r="O160" s="87"/>
      <c r="P160" s="204">
        <f>O160*H160</f>
        <v>0</v>
      </c>
      <c r="Q160" s="204">
        <v>0</v>
      </c>
      <c r="R160" s="204">
        <f>Q160*H160</f>
        <v>0</v>
      </c>
      <c r="S160" s="204">
        <v>0</v>
      </c>
      <c r="T160" s="205">
        <f>S160*H160</f>
        <v>0</v>
      </c>
      <c r="U160" s="34"/>
      <c r="V160" s="34"/>
      <c r="W160" s="34"/>
      <c r="X160" s="34"/>
      <c r="Y160" s="34"/>
      <c r="Z160" s="34"/>
      <c r="AA160" s="34"/>
      <c r="AB160" s="34"/>
      <c r="AC160" s="34"/>
      <c r="AD160" s="34"/>
      <c r="AE160" s="34"/>
      <c r="AR160" s="206" t="s">
        <v>259</v>
      </c>
      <c r="AT160" s="206" t="s">
        <v>164</v>
      </c>
      <c r="AU160" s="206" t="s">
        <v>78</v>
      </c>
      <c r="AY160" s="13" t="s">
        <v>170</v>
      </c>
      <c r="BE160" s="207">
        <f>IF(N160="základní",J160,0)</f>
        <v>0</v>
      </c>
      <c r="BF160" s="207">
        <f>IF(N160="snížená",J160,0)</f>
        <v>0</v>
      </c>
      <c r="BG160" s="207">
        <f>IF(N160="zákl. přenesená",J160,0)</f>
        <v>0</v>
      </c>
      <c r="BH160" s="207">
        <f>IF(N160="sníž. přenesená",J160,0)</f>
        <v>0</v>
      </c>
      <c r="BI160" s="207">
        <f>IF(N160="nulová",J160,0)</f>
        <v>0</v>
      </c>
      <c r="BJ160" s="13" t="s">
        <v>85</v>
      </c>
      <c r="BK160" s="207">
        <f>ROUND(I160*H160,2)</f>
        <v>0</v>
      </c>
      <c r="BL160" s="13" t="s">
        <v>259</v>
      </c>
      <c r="BM160" s="206" t="s">
        <v>784</v>
      </c>
    </row>
    <row r="161" s="10" customFormat="1">
      <c r="A161" s="10"/>
      <c r="B161" s="213"/>
      <c r="C161" s="214"/>
      <c r="D161" s="208" t="s">
        <v>187</v>
      </c>
      <c r="E161" s="215" t="s">
        <v>1</v>
      </c>
      <c r="F161" s="216" t="s">
        <v>785</v>
      </c>
      <c r="G161" s="214"/>
      <c r="H161" s="217">
        <v>353.71600000000001</v>
      </c>
      <c r="I161" s="218"/>
      <c r="J161" s="214"/>
      <c r="K161" s="214"/>
      <c r="L161" s="219"/>
      <c r="M161" s="220"/>
      <c r="N161" s="221"/>
      <c r="O161" s="221"/>
      <c r="P161" s="221"/>
      <c r="Q161" s="221"/>
      <c r="R161" s="221"/>
      <c r="S161" s="221"/>
      <c r="T161" s="222"/>
      <c r="U161" s="10"/>
      <c r="V161" s="10"/>
      <c r="W161" s="10"/>
      <c r="X161" s="10"/>
      <c r="Y161" s="10"/>
      <c r="Z161" s="10"/>
      <c r="AA161" s="10"/>
      <c r="AB161" s="10"/>
      <c r="AC161" s="10"/>
      <c r="AD161" s="10"/>
      <c r="AE161" s="10"/>
      <c r="AT161" s="223" t="s">
        <v>187</v>
      </c>
      <c r="AU161" s="223" t="s">
        <v>78</v>
      </c>
      <c r="AV161" s="10" t="s">
        <v>87</v>
      </c>
      <c r="AW161" s="10" t="s">
        <v>34</v>
      </c>
      <c r="AX161" s="10" t="s">
        <v>85</v>
      </c>
      <c r="AY161" s="223" t="s">
        <v>170</v>
      </c>
    </row>
    <row r="162" s="2" customFormat="1" ht="16.5" customHeight="1">
      <c r="A162" s="34"/>
      <c r="B162" s="35"/>
      <c r="C162" s="195" t="s">
        <v>262</v>
      </c>
      <c r="D162" s="195" t="s">
        <v>164</v>
      </c>
      <c r="E162" s="196" t="s">
        <v>263</v>
      </c>
      <c r="F162" s="197" t="s">
        <v>264</v>
      </c>
      <c r="G162" s="198" t="s">
        <v>258</v>
      </c>
      <c r="H162" s="199">
        <v>0.20000000000000001</v>
      </c>
      <c r="I162" s="200"/>
      <c r="J162" s="201">
        <f>ROUND(I162*H162,2)</f>
        <v>0</v>
      </c>
      <c r="K162" s="197" t="s">
        <v>168</v>
      </c>
      <c r="L162" s="40"/>
      <c r="M162" s="202" t="s">
        <v>1</v>
      </c>
      <c r="N162" s="203" t="s">
        <v>43</v>
      </c>
      <c r="O162" s="87"/>
      <c r="P162" s="204">
        <f>O162*H162</f>
        <v>0</v>
      </c>
      <c r="Q162" s="204">
        <v>0</v>
      </c>
      <c r="R162" s="204">
        <f>Q162*H162</f>
        <v>0</v>
      </c>
      <c r="S162" s="204">
        <v>0</v>
      </c>
      <c r="T162" s="205">
        <f>S162*H162</f>
        <v>0</v>
      </c>
      <c r="U162" s="34"/>
      <c r="V162" s="34"/>
      <c r="W162" s="34"/>
      <c r="X162" s="34"/>
      <c r="Y162" s="34"/>
      <c r="Z162" s="34"/>
      <c r="AA162" s="34"/>
      <c r="AB162" s="34"/>
      <c r="AC162" s="34"/>
      <c r="AD162" s="34"/>
      <c r="AE162" s="34"/>
      <c r="AR162" s="206" t="s">
        <v>259</v>
      </c>
      <c r="AT162" s="206" t="s">
        <v>164</v>
      </c>
      <c r="AU162" s="206" t="s">
        <v>78</v>
      </c>
      <c r="AY162" s="13" t="s">
        <v>170</v>
      </c>
      <c r="BE162" s="207">
        <f>IF(N162="základní",J162,0)</f>
        <v>0</v>
      </c>
      <c r="BF162" s="207">
        <f>IF(N162="snížená",J162,0)</f>
        <v>0</v>
      </c>
      <c r="BG162" s="207">
        <f>IF(N162="zákl. přenesená",J162,0)</f>
        <v>0</v>
      </c>
      <c r="BH162" s="207">
        <f>IF(N162="sníž. přenesená",J162,0)</f>
        <v>0</v>
      </c>
      <c r="BI162" s="207">
        <f>IF(N162="nulová",J162,0)</f>
        <v>0</v>
      </c>
      <c r="BJ162" s="13" t="s">
        <v>85</v>
      </c>
      <c r="BK162" s="207">
        <f>ROUND(I162*H162,2)</f>
        <v>0</v>
      </c>
      <c r="BL162" s="13" t="s">
        <v>259</v>
      </c>
      <c r="BM162" s="206" t="s">
        <v>786</v>
      </c>
    </row>
    <row r="163" s="2" customFormat="1" ht="16.5" customHeight="1">
      <c r="A163" s="34"/>
      <c r="B163" s="35"/>
      <c r="C163" s="195" t="s">
        <v>266</v>
      </c>
      <c r="D163" s="195" t="s">
        <v>164</v>
      </c>
      <c r="E163" s="196" t="s">
        <v>267</v>
      </c>
      <c r="F163" s="197" t="s">
        <v>268</v>
      </c>
      <c r="G163" s="198" t="s">
        <v>214</v>
      </c>
      <c r="H163" s="199">
        <v>37.799999999999997</v>
      </c>
      <c r="I163" s="200"/>
      <c r="J163" s="201">
        <f>ROUND(I163*H163,2)</f>
        <v>0</v>
      </c>
      <c r="K163" s="197" t="s">
        <v>168</v>
      </c>
      <c r="L163" s="40"/>
      <c r="M163" s="202" t="s">
        <v>1</v>
      </c>
      <c r="N163" s="203" t="s">
        <v>43</v>
      </c>
      <c r="O163" s="87"/>
      <c r="P163" s="204">
        <f>O163*H163</f>
        <v>0</v>
      </c>
      <c r="Q163" s="204">
        <v>0</v>
      </c>
      <c r="R163" s="204">
        <f>Q163*H163</f>
        <v>0</v>
      </c>
      <c r="S163" s="204">
        <v>0</v>
      </c>
      <c r="T163" s="205">
        <f>S163*H163</f>
        <v>0</v>
      </c>
      <c r="U163" s="34"/>
      <c r="V163" s="34"/>
      <c r="W163" s="34"/>
      <c r="X163" s="34"/>
      <c r="Y163" s="34"/>
      <c r="Z163" s="34"/>
      <c r="AA163" s="34"/>
      <c r="AB163" s="34"/>
      <c r="AC163" s="34"/>
      <c r="AD163" s="34"/>
      <c r="AE163" s="34"/>
      <c r="AR163" s="206" t="s">
        <v>169</v>
      </c>
      <c r="AT163" s="206" t="s">
        <v>164</v>
      </c>
      <c r="AU163" s="206" t="s">
        <v>78</v>
      </c>
      <c r="AY163" s="13" t="s">
        <v>170</v>
      </c>
      <c r="BE163" s="207">
        <f>IF(N163="základní",J163,0)</f>
        <v>0</v>
      </c>
      <c r="BF163" s="207">
        <f>IF(N163="snížená",J163,0)</f>
        <v>0</v>
      </c>
      <c r="BG163" s="207">
        <f>IF(N163="zákl. přenesená",J163,0)</f>
        <v>0</v>
      </c>
      <c r="BH163" s="207">
        <f>IF(N163="sníž. přenesená",J163,0)</f>
        <v>0</v>
      </c>
      <c r="BI163" s="207">
        <f>IF(N163="nulová",J163,0)</f>
        <v>0</v>
      </c>
      <c r="BJ163" s="13" t="s">
        <v>85</v>
      </c>
      <c r="BK163" s="207">
        <f>ROUND(I163*H163,2)</f>
        <v>0</v>
      </c>
      <c r="BL163" s="13" t="s">
        <v>169</v>
      </c>
      <c r="BM163" s="206" t="s">
        <v>787</v>
      </c>
    </row>
    <row r="164" s="2" customFormat="1">
      <c r="A164" s="34"/>
      <c r="B164" s="35"/>
      <c r="C164" s="36"/>
      <c r="D164" s="208" t="s">
        <v>181</v>
      </c>
      <c r="E164" s="36"/>
      <c r="F164" s="209" t="s">
        <v>270</v>
      </c>
      <c r="G164" s="36"/>
      <c r="H164" s="36"/>
      <c r="I164" s="210"/>
      <c r="J164" s="36"/>
      <c r="K164" s="36"/>
      <c r="L164" s="40"/>
      <c r="M164" s="211"/>
      <c r="N164" s="212"/>
      <c r="O164" s="87"/>
      <c r="P164" s="87"/>
      <c r="Q164" s="87"/>
      <c r="R164" s="87"/>
      <c r="S164" s="87"/>
      <c r="T164" s="88"/>
      <c r="U164" s="34"/>
      <c r="V164" s="34"/>
      <c r="W164" s="34"/>
      <c r="X164" s="34"/>
      <c r="Y164" s="34"/>
      <c r="Z164" s="34"/>
      <c r="AA164" s="34"/>
      <c r="AB164" s="34"/>
      <c r="AC164" s="34"/>
      <c r="AD164" s="34"/>
      <c r="AE164" s="34"/>
      <c r="AT164" s="13" t="s">
        <v>181</v>
      </c>
      <c r="AU164" s="13" t="s">
        <v>78</v>
      </c>
    </row>
    <row r="165" s="2" customFormat="1">
      <c r="A165" s="34"/>
      <c r="B165" s="35"/>
      <c r="C165" s="36"/>
      <c r="D165" s="208" t="s">
        <v>172</v>
      </c>
      <c r="E165" s="36"/>
      <c r="F165" s="209" t="s">
        <v>788</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172</v>
      </c>
      <c r="AU165" s="13" t="s">
        <v>78</v>
      </c>
    </row>
    <row r="166" s="10" customFormat="1">
      <c r="A166" s="10"/>
      <c r="B166" s="213"/>
      <c r="C166" s="214"/>
      <c r="D166" s="208" t="s">
        <v>187</v>
      </c>
      <c r="E166" s="215" t="s">
        <v>1</v>
      </c>
      <c r="F166" s="216" t="s">
        <v>789</v>
      </c>
      <c r="G166" s="214"/>
      <c r="H166" s="217">
        <v>37.799999999999997</v>
      </c>
      <c r="I166" s="218"/>
      <c r="J166" s="214"/>
      <c r="K166" s="214"/>
      <c r="L166" s="219"/>
      <c r="M166" s="220"/>
      <c r="N166" s="221"/>
      <c r="O166" s="221"/>
      <c r="P166" s="221"/>
      <c r="Q166" s="221"/>
      <c r="R166" s="221"/>
      <c r="S166" s="221"/>
      <c r="T166" s="222"/>
      <c r="U166" s="10"/>
      <c r="V166" s="10"/>
      <c r="W166" s="10"/>
      <c r="X166" s="10"/>
      <c r="Y166" s="10"/>
      <c r="Z166" s="10"/>
      <c r="AA166" s="10"/>
      <c r="AB166" s="10"/>
      <c r="AC166" s="10"/>
      <c r="AD166" s="10"/>
      <c r="AE166" s="10"/>
      <c r="AT166" s="223" t="s">
        <v>187</v>
      </c>
      <c r="AU166" s="223" t="s">
        <v>78</v>
      </c>
      <c r="AV166" s="10" t="s">
        <v>87</v>
      </c>
      <c r="AW166" s="10" t="s">
        <v>34</v>
      </c>
      <c r="AX166" s="10" t="s">
        <v>85</v>
      </c>
      <c r="AY166" s="223" t="s">
        <v>170</v>
      </c>
    </row>
    <row r="167" s="2" customFormat="1" ht="24.15" customHeight="1">
      <c r="A167" s="34"/>
      <c r="B167" s="35"/>
      <c r="C167" s="195" t="s">
        <v>273</v>
      </c>
      <c r="D167" s="195" t="s">
        <v>164</v>
      </c>
      <c r="E167" s="196" t="s">
        <v>280</v>
      </c>
      <c r="F167" s="197" t="s">
        <v>281</v>
      </c>
      <c r="G167" s="198" t="s">
        <v>167</v>
      </c>
      <c r="H167" s="199">
        <v>90</v>
      </c>
      <c r="I167" s="200"/>
      <c r="J167" s="201">
        <f>ROUND(I167*H167,2)</f>
        <v>0</v>
      </c>
      <c r="K167" s="197" t="s">
        <v>168</v>
      </c>
      <c r="L167" s="40"/>
      <c r="M167" s="202" t="s">
        <v>1</v>
      </c>
      <c r="N167" s="203" t="s">
        <v>43</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169</v>
      </c>
      <c r="AT167" s="206" t="s">
        <v>164</v>
      </c>
      <c r="AU167" s="206" t="s">
        <v>78</v>
      </c>
      <c r="AY167" s="13" t="s">
        <v>170</v>
      </c>
      <c r="BE167" s="207">
        <f>IF(N167="základní",J167,0)</f>
        <v>0</v>
      </c>
      <c r="BF167" s="207">
        <f>IF(N167="snížená",J167,0)</f>
        <v>0</v>
      </c>
      <c r="BG167" s="207">
        <f>IF(N167="zákl. přenesená",J167,0)</f>
        <v>0</v>
      </c>
      <c r="BH167" s="207">
        <f>IF(N167="sníž. přenesená",J167,0)</f>
        <v>0</v>
      </c>
      <c r="BI167" s="207">
        <f>IF(N167="nulová",J167,0)</f>
        <v>0</v>
      </c>
      <c r="BJ167" s="13" t="s">
        <v>85</v>
      </c>
      <c r="BK167" s="207">
        <f>ROUND(I167*H167,2)</f>
        <v>0</v>
      </c>
      <c r="BL167" s="13" t="s">
        <v>169</v>
      </c>
      <c r="BM167" s="206" t="s">
        <v>790</v>
      </c>
    </row>
    <row r="168" s="2" customFormat="1">
      <c r="A168" s="34"/>
      <c r="B168" s="35"/>
      <c r="C168" s="36"/>
      <c r="D168" s="208" t="s">
        <v>172</v>
      </c>
      <c r="E168" s="36"/>
      <c r="F168" s="209" t="s">
        <v>283</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172</v>
      </c>
      <c r="AU168" s="13" t="s">
        <v>78</v>
      </c>
    </row>
    <row r="169" s="2" customFormat="1" ht="16.5" customHeight="1">
      <c r="A169" s="34"/>
      <c r="B169" s="35"/>
      <c r="C169" s="195" t="s">
        <v>279</v>
      </c>
      <c r="D169" s="195" t="s">
        <v>164</v>
      </c>
      <c r="E169" s="196" t="s">
        <v>285</v>
      </c>
      <c r="F169" s="197" t="s">
        <v>286</v>
      </c>
      <c r="G169" s="198" t="s">
        <v>214</v>
      </c>
      <c r="H169" s="199">
        <v>85.805999999999997</v>
      </c>
      <c r="I169" s="200"/>
      <c r="J169" s="201">
        <f>ROUND(I169*H169,2)</f>
        <v>0</v>
      </c>
      <c r="K169" s="197" t="s">
        <v>168</v>
      </c>
      <c r="L169" s="40"/>
      <c r="M169" s="202" t="s">
        <v>1</v>
      </c>
      <c r="N169" s="203" t="s">
        <v>43</v>
      </c>
      <c r="O169" s="87"/>
      <c r="P169" s="204">
        <f>O169*H169</f>
        <v>0</v>
      </c>
      <c r="Q169" s="204">
        <v>0</v>
      </c>
      <c r="R169" s="204">
        <f>Q169*H169</f>
        <v>0</v>
      </c>
      <c r="S169" s="204">
        <v>0</v>
      </c>
      <c r="T169" s="205">
        <f>S169*H169</f>
        <v>0</v>
      </c>
      <c r="U169" s="34"/>
      <c r="V169" s="34"/>
      <c r="W169" s="34"/>
      <c r="X169" s="34"/>
      <c r="Y169" s="34"/>
      <c r="Z169" s="34"/>
      <c r="AA169" s="34"/>
      <c r="AB169" s="34"/>
      <c r="AC169" s="34"/>
      <c r="AD169" s="34"/>
      <c r="AE169" s="34"/>
      <c r="AR169" s="206" t="s">
        <v>169</v>
      </c>
      <c r="AT169" s="206" t="s">
        <v>164</v>
      </c>
      <c r="AU169" s="206" t="s">
        <v>78</v>
      </c>
      <c r="AY169" s="13" t="s">
        <v>170</v>
      </c>
      <c r="BE169" s="207">
        <f>IF(N169="základní",J169,0)</f>
        <v>0</v>
      </c>
      <c r="BF169" s="207">
        <f>IF(N169="snížená",J169,0)</f>
        <v>0</v>
      </c>
      <c r="BG169" s="207">
        <f>IF(N169="zákl. přenesená",J169,0)</f>
        <v>0</v>
      </c>
      <c r="BH169" s="207">
        <f>IF(N169="sníž. přenesená",J169,0)</f>
        <v>0</v>
      </c>
      <c r="BI169" s="207">
        <f>IF(N169="nulová",J169,0)</f>
        <v>0</v>
      </c>
      <c r="BJ169" s="13" t="s">
        <v>85</v>
      </c>
      <c r="BK169" s="207">
        <f>ROUND(I169*H169,2)</f>
        <v>0</v>
      </c>
      <c r="BL169" s="13" t="s">
        <v>169</v>
      </c>
      <c r="BM169" s="206" t="s">
        <v>791</v>
      </c>
    </row>
    <row r="170" s="2" customFormat="1">
      <c r="A170" s="34"/>
      <c r="B170" s="35"/>
      <c r="C170" s="36"/>
      <c r="D170" s="208" t="s">
        <v>172</v>
      </c>
      <c r="E170" s="36"/>
      <c r="F170" s="209" t="s">
        <v>792</v>
      </c>
      <c r="G170" s="36"/>
      <c r="H170" s="36"/>
      <c r="I170" s="210"/>
      <c r="J170" s="36"/>
      <c r="K170" s="36"/>
      <c r="L170" s="40"/>
      <c r="M170" s="211"/>
      <c r="N170" s="212"/>
      <c r="O170" s="87"/>
      <c r="P170" s="87"/>
      <c r="Q170" s="87"/>
      <c r="R170" s="87"/>
      <c r="S170" s="87"/>
      <c r="T170" s="88"/>
      <c r="U170" s="34"/>
      <c r="V170" s="34"/>
      <c r="W170" s="34"/>
      <c r="X170" s="34"/>
      <c r="Y170" s="34"/>
      <c r="Z170" s="34"/>
      <c r="AA170" s="34"/>
      <c r="AB170" s="34"/>
      <c r="AC170" s="34"/>
      <c r="AD170" s="34"/>
      <c r="AE170" s="34"/>
      <c r="AT170" s="13" t="s">
        <v>172</v>
      </c>
      <c r="AU170" s="13" t="s">
        <v>78</v>
      </c>
    </row>
    <row r="171" s="10" customFormat="1">
      <c r="A171" s="10"/>
      <c r="B171" s="213"/>
      <c r="C171" s="214"/>
      <c r="D171" s="208" t="s">
        <v>187</v>
      </c>
      <c r="E171" s="215" t="s">
        <v>1</v>
      </c>
      <c r="F171" s="216" t="s">
        <v>793</v>
      </c>
      <c r="G171" s="214"/>
      <c r="H171" s="217">
        <v>85.805999999999997</v>
      </c>
      <c r="I171" s="218"/>
      <c r="J171" s="214"/>
      <c r="K171" s="214"/>
      <c r="L171" s="219"/>
      <c r="M171" s="220"/>
      <c r="N171" s="221"/>
      <c r="O171" s="221"/>
      <c r="P171" s="221"/>
      <c r="Q171" s="221"/>
      <c r="R171" s="221"/>
      <c r="S171" s="221"/>
      <c r="T171" s="222"/>
      <c r="U171" s="10"/>
      <c r="V171" s="10"/>
      <c r="W171" s="10"/>
      <c r="X171" s="10"/>
      <c r="Y171" s="10"/>
      <c r="Z171" s="10"/>
      <c r="AA171" s="10"/>
      <c r="AB171" s="10"/>
      <c r="AC171" s="10"/>
      <c r="AD171" s="10"/>
      <c r="AE171" s="10"/>
      <c r="AT171" s="223" t="s">
        <v>187</v>
      </c>
      <c r="AU171" s="223" t="s">
        <v>78</v>
      </c>
      <c r="AV171" s="10" t="s">
        <v>87</v>
      </c>
      <c r="AW171" s="10" t="s">
        <v>34</v>
      </c>
      <c r="AX171" s="10" t="s">
        <v>85</v>
      </c>
      <c r="AY171" s="223" t="s">
        <v>170</v>
      </c>
    </row>
    <row r="172" s="2" customFormat="1" ht="16.5" customHeight="1">
      <c r="A172" s="34"/>
      <c r="B172" s="35"/>
      <c r="C172" s="195" t="s">
        <v>284</v>
      </c>
      <c r="D172" s="195" t="s">
        <v>164</v>
      </c>
      <c r="E172" s="196" t="s">
        <v>794</v>
      </c>
      <c r="F172" s="197" t="s">
        <v>795</v>
      </c>
      <c r="G172" s="198" t="s">
        <v>214</v>
      </c>
      <c r="H172" s="199">
        <v>85.748000000000005</v>
      </c>
      <c r="I172" s="200"/>
      <c r="J172" s="201">
        <f>ROUND(I172*H172,2)</f>
        <v>0</v>
      </c>
      <c r="K172" s="197" t="s">
        <v>168</v>
      </c>
      <c r="L172" s="40"/>
      <c r="M172" s="202" t="s">
        <v>1</v>
      </c>
      <c r="N172" s="203" t="s">
        <v>43</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169</v>
      </c>
      <c r="AT172" s="206" t="s">
        <v>164</v>
      </c>
      <c r="AU172" s="206" t="s">
        <v>78</v>
      </c>
      <c r="AY172" s="13" t="s">
        <v>170</v>
      </c>
      <c r="BE172" s="207">
        <f>IF(N172="základní",J172,0)</f>
        <v>0</v>
      </c>
      <c r="BF172" s="207">
        <f>IF(N172="snížená",J172,0)</f>
        <v>0</v>
      </c>
      <c r="BG172" s="207">
        <f>IF(N172="zákl. přenesená",J172,0)</f>
        <v>0</v>
      </c>
      <c r="BH172" s="207">
        <f>IF(N172="sníž. přenesená",J172,0)</f>
        <v>0</v>
      </c>
      <c r="BI172" s="207">
        <f>IF(N172="nulová",J172,0)</f>
        <v>0</v>
      </c>
      <c r="BJ172" s="13" t="s">
        <v>85</v>
      </c>
      <c r="BK172" s="207">
        <f>ROUND(I172*H172,2)</f>
        <v>0</v>
      </c>
      <c r="BL172" s="13" t="s">
        <v>169</v>
      </c>
      <c r="BM172" s="206" t="s">
        <v>796</v>
      </c>
    </row>
    <row r="173" s="2" customFormat="1">
      <c r="A173" s="34"/>
      <c r="B173" s="35"/>
      <c r="C173" s="36"/>
      <c r="D173" s="208" t="s">
        <v>181</v>
      </c>
      <c r="E173" s="36"/>
      <c r="F173" s="209" t="s">
        <v>797</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181</v>
      </c>
      <c r="AU173" s="13" t="s">
        <v>78</v>
      </c>
    </row>
    <row r="174" s="2" customFormat="1">
      <c r="A174" s="34"/>
      <c r="B174" s="35"/>
      <c r="C174" s="36"/>
      <c r="D174" s="208" t="s">
        <v>172</v>
      </c>
      <c r="E174" s="36"/>
      <c r="F174" s="209" t="s">
        <v>798</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172</v>
      </c>
      <c r="AU174" s="13" t="s">
        <v>78</v>
      </c>
    </row>
    <row r="175" s="10" customFormat="1">
      <c r="A175" s="10"/>
      <c r="B175" s="213"/>
      <c r="C175" s="214"/>
      <c r="D175" s="208" t="s">
        <v>187</v>
      </c>
      <c r="E175" s="215" t="s">
        <v>1</v>
      </c>
      <c r="F175" s="216" t="s">
        <v>799</v>
      </c>
      <c r="G175" s="214"/>
      <c r="H175" s="217">
        <v>85.748000000000005</v>
      </c>
      <c r="I175" s="218"/>
      <c r="J175" s="214"/>
      <c r="K175" s="214"/>
      <c r="L175" s="219"/>
      <c r="M175" s="220"/>
      <c r="N175" s="221"/>
      <c r="O175" s="221"/>
      <c r="P175" s="221"/>
      <c r="Q175" s="221"/>
      <c r="R175" s="221"/>
      <c r="S175" s="221"/>
      <c r="T175" s="222"/>
      <c r="U175" s="10"/>
      <c r="V175" s="10"/>
      <c r="W175" s="10"/>
      <c r="X175" s="10"/>
      <c r="Y175" s="10"/>
      <c r="Z175" s="10"/>
      <c r="AA175" s="10"/>
      <c r="AB175" s="10"/>
      <c r="AC175" s="10"/>
      <c r="AD175" s="10"/>
      <c r="AE175" s="10"/>
      <c r="AT175" s="223" t="s">
        <v>187</v>
      </c>
      <c r="AU175" s="223" t="s">
        <v>78</v>
      </c>
      <c r="AV175" s="10" t="s">
        <v>87</v>
      </c>
      <c r="AW175" s="10" t="s">
        <v>34</v>
      </c>
      <c r="AX175" s="10" t="s">
        <v>85</v>
      </c>
      <c r="AY175" s="223" t="s">
        <v>170</v>
      </c>
    </row>
    <row r="176" s="2" customFormat="1" ht="24.15" customHeight="1">
      <c r="A176" s="34"/>
      <c r="B176" s="35"/>
      <c r="C176" s="195" t="s">
        <v>7</v>
      </c>
      <c r="D176" s="195" t="s">
        <v>164</v>
      </c>
      <c r="E176" s="196" t="s">
        <v>800</v>
      </c>
      <c r="F176" s="197" t="s">
        <v>801</v>
      </c>
      <c r="G176" s="198" t="s">
        <v>214</v>
      </c>
      <c r="H176" s="199">
        <v>15.800000000000001</v>
      </c>
      <c r="I176" s="200"/>
      <c r="J176" s="201">
        <f>ROUND(I176*H176,2)</f>
        <v>0</v>
      </c>
      <c r="K176" s="197" t="s">
        <v>168</v>
      </c>
      <c r="L176" s="40"/>
      <c r="M176" s="202" t="s">
        <v>1</v>
      </c>
      <c r="N176" s="203" t="s">
        <v>43</v>
      </c>
      <c r="O176" s="87"/>
      <c r="P176" s="204">
        <f>O176*H176</f>
        <v>0</v>
      </c>
      <c r="Q176" s="204">
        <v>0</v>
      </c>
      <c r="R176" s="204">
        <f>Q176*H176</f>
        <v>0</v>
      </c>
      <c r="S176" s="204">
        <v>0</v>
      </c>
      <c r="T176" s="205">
        <f>S176*H176</f>
        <v>0</v>
      </c>
      <c r="U176" s="34"/>
      <c r="V176" s="34"/>
      <c r="W176" s="34"/>
      <c r="X176" s="34"/>
      <c r="Y176" s="34"/>
      <c r="Z176" s="34"/>
      <c r="AA176" s="34"/>
      <c r="AB176" s="34"/>
      <c r="AC176" s="34"/>
      <c r="AD176" s="34"/>
      <c r="AE176" s="34"/>
      <c r="AR176" s="206" t="s">
        <v>169</v>
      </c>
      <c r="AT176" s="206" t="s">
        <v>164</v>
      </c>
      <c r="AU176" s="206" t="s">
        <v>78</v>
      </c>
      <c r="AY176" s="13" t="s">
        <v>170</v>
      </c>
      <c r="BE176" s="207">
        <f>IF(N176="základní",J176,0)</f>
        <v>0</v>
      </c>
      <c r="BF176" s="207">
        <f>IF(N176="snížená",J176,0)</f>
        <v>0</v>
      </c>
      <c r="BG176" s="207">
        <f>IF(N176="zákl. přenesená",J176,0)</f>
        <v>0</v>
      </c>
      <c r="BH176" s="207">
        <f>IF(N176="sníž. přenesená",J176,0)</f>
        <v>0</v>
      </c>
      <c r="BI176" s="207">
        <f>IF(N176="nulová",J176,0)</f>
        <v>0</v>
      </c>
      <c r="BJ176" s="13" t="s">
        <v>85</v>
      </c>
      <c r="BK176" s="207">
        <f>ROUND(I176*H176,2)</f>
        <v>0</v>
      </c>
      <c r="BL176" s="13" t="s">
        <v>169</v>
      </c>
      <c r="BM176" s="206" t="s">
        <v>802</v>
      </c>
    </row>
    <row r="177" s="2" customFormat="1">
      <c r="A177" s="34"/>
      <c r="B177" s="35"/>
      <c r="C177" s="36"/>
      <c r="D177" s="208" t="s">
        <v>181</v>
      </c>
      <c r="E177" s="36"/>
      <c r="F177" s="209" t="s">
        <v>803</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181</v>
      </c>
      <c r="AU177" s="13" t="s">
        <v>78</v>
      </c>
    </row>
    <row r="178" s="2" customFormat="1">
      <c r="A178" s="34"/>
      <c r="B178" s="35"/>
      <c r="C178" s="36"/>
      <c r="D178" s="208" t="s">
        <v>172</v>
      </c>
      <c r="E178" s="36"/>
      <c r="F178" s="209" t="s">
        <v>804</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172</v>
      </c>
      <c r="AU178" s="13" t="s">
        <v>78</v>
      </c>
    </row>
    <row r="179" s="10" customFormat="1">
      <c r="A179" s="10"/>
      <c r="B179" s="213"/>
      <c r="C179" s="214"/>
      <c r="D179" s="208" t="s">
        <v>187</v>
      </c>
      <c r="E179" s="215" t="s">
        <v>1</v>
      </c>
      <c r="F179" s="216" t="s">
        <v>805</v>
      </c>
      <c r="G179" s="214"/>
      <c r="H179" s="217">
        <v>15.800000000000001</v>
      </c>
      <c r="I179" s="218"/>
      <c r="J179" s="214"/>
      <c r="K179" s="214"/>
      <c r="L179" s="219"/>
      <c r="M179" s="220"/>
      <c r="N179" s="221"/>
      <c r="O179" s="221"/>
      <c r="P179" s="221"/>
      <c r="Q179" s="221"/>
      <c r="R179" s="221"/>
      <c r="S179" s="221"/>
      <c r="T179" s="222"/>
      <c r="U179" s="10"/>
      <c r="V179" s="10"/>
      <c r="W179" s="10"/>
      <c r="X179" s="10"/>
      <c r="Y179" s="10"/>
      <c r="Z179" s="10"/>
      <c r="AA179" s="10"/>
      <c r="AB179" s="10"/>
      <c r="AC179" s="10"/>
      <c r="AD179" s="10"/>
      <c r="AE179" s="10"/>
      <c r="AT179" s="223" t="s">
        <v>187</v>
      </c>
      <c r="AU179" s="223" t="s">
        <v>78</v>
      </c>
      <c r="AV179" s="10" t="s">
        <v>87</v>
      </c>
      <c r="AW179" s="10" t="s">
        <v>34</v>
      </c>
      <c r="AX179" s="10" t="s">
        <v>85</v>
      </c>
      <c r="AY179" s="223" t="s">
        <v>170</v>
      </c>
    </row>
    <row r="180" s="2" customFormat="1" ht="24.15" customHeight="1">
      <c r="A180" s="34"/>
      <c r="B180" s="35"/>
      <c r="C180" s="195" t="s">
        <v>294</v>
      </c>
      <c r="D180" s="195" t="s">
        <v>164</v>
      </c>
      <c r="E180" s="196" t="s">
        <v>290</v>
      </c>
      <c r="F180" s="197" t="s">
        <v>291</v>
      </c>
      <c r="G180" s="198" t="s">
        <v>214</v>
      </c>
      <c r="H180" s="199">
        <v>27.552</v>
      </c>
      <c r="I180" s="200"/>
      <c r="J180" s="201">
        <f>ROUND(I180*H180,2)</f>
        <v>0</v>
      </c>
      <c r="K180" s="197" t="s">
        <v>168</v>
      </c>
      <c r="L180" s="40"/>
      <c r="M180" s="202" t="s">
        <v>1</v>
      </c>
      <c r="N180" s="203" t="s">
        <v>43</v>
      </c>
      <c r="O180" s="87"/>
      <c r="P180" s="204">
        <f>O180*H180</f>
        <v>0</v>
      </c>
      <c r="Q180" s="204">
        <v>0</v>
      </c>
      <c r="R180" s="204">
        <f>Q180*H180</f>
        <v>0</v>
      </c>
      <c r="S180" s="204">
        <v>0</v>
      </c>
      <c r="T180" s="205">
        <f>S180*H180</f>
        <v>0</v>
      </c>
      <c r="U180" s="34"/>
      <c r="V180" s="34"/>
      <c r="W180" s="34"/>
      <c r="X180" s="34"/>
      <c r="Y180" s="34"/>
      <c r="Z180" s="34"/>
      <c r="AA180" s="34"/>
      <c r="AB180" s="34"/>
      <c r="AC180" s="34"/>
      <c r="AD180" s="34"/>
      <c r="AE180" s="34"/>
      <c r="AR180" s="206" t="s">
        <v>169</v>
      </c>
      <c r="AT180" s="206" t="s">
        <v>164</v>
      </c>
      <c r="AU180" s="206" t="s">
        <v>78</v>
      </c>
      <c r="AY180" s="13" t="s">
        <v>170</v>
      </c>
      <c r="BE180" s="207">
        <f>IF(N180="základní",J180,0)</f>
        <v>0</v>
      </c>
      <c r="BF180" s="207">
        <f>IF(N180="snížená",J180,0)</f>
        <v>0</v>
      </c>
      <c r="BG180" s="207">
        <f>IF(N180="zákl. přenesená",J180,0)</f>
        <v>0</v>
      </c>
      <c r="BH180" s="207">
        <f>IF(N180="sníž. přenesená",J180,0)</f>
        <v>0</v>
      </c>
      <c r="BI180" s="207">
        <f>IF(N180="nulová",J180,0)</f>
        <v>0</v>
      </c>
      <c r="BJ180" s="13" t="s">
        <v>85</v>
      </c>
      <c r="BK180" s="207">
        <f>ROUND(I180*H180,2)</f>
        <v>0</v>
      </c>
      <c r="BL180" s="13" t="s">
        <v>169</v>
      </c>
      <c r="BM180" s="206" t="s">
        <v>806</v>
      </c>
    </row>
    <row r="181" s="2" customFormat="1">
      <c r="A181" s="34"/>
      <c r="B181" s="35"/>
      <c r="C181" s="36"/>
      <c r="D181" s="208" t="s">
        <v>172</v>
      </c>
      <c r="E181" s="36"/>
      <c r="F181" s="209" t="s">
        <v>807</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172</v>
      </c>
      <c r="AU181" s="13" t="s">
        <v>78</v>
      </c>
    </row>
    <row r="182" s="10" customFormat="1">
      <c r="A182" s="10"/>
      <c r="B182" s="213"/>
      <c r="C182" s="214"/>
      <c r="D182" s="208" t="s">
        <v>187</v>
      </c>
      <c r="E182" s="215" t="s">
        <v>1</v>
      </c>
      <c r="F182" s="216" t="s">
        <v>808</v>
      </c>
      <c r="G182" s="214"/>
      <c r="H182" s="217">
        <v>27.552</v>
      </c>
      <c r="I182" s="218"/>
      <c r="J182" s="214"/>
      <c r="K182" s="214"/>
      <c r="L182" s="219"/>
      <c r="M182" s="220"/>
      <c r="N182" s="221"/>
      <c r="O182" s="221"/>
      <c r="P182" s="221"/>
      <c r="Q182" s="221"/>
      <c r="R182" s="221"/>
      <c r="S182" s="221"/>
      <c r="T182" s="222"/>
      <c r="U182" s="10"/>
      <c r="V182" s="10"/>
      <c r="W182" s="10"/>
      <c r="X182" s="10"/>
      <c r="Y182" s="10"/>
      <c r="Z182" s="10"/>
      <c r="AA182" s="10"/>
      <c r="AB182" s="10"/>
      <c r="AC182" s="10"/>
      <c r="AD182" s="10"/>
      <c r="AE182" s="10"/>
      <c r="AT182" s="223" t="s">
        <v>187</v>
      </c>
      <c r="AU182" s="223" t="s">
        <v>78</v>
      </c>
      <c r="AV182" s="10" t="s">
        <v>87</v>
      </c>
      <c r="AW182" s="10" t="s">
        <v>34</v>
      </c>
      <c r="AX182" s="10" t="s">
        <v>85</v>
      </c>
      <c r="AY182" s="223" t="s">
        <v>170</v>
      </c>
    </row>
    <row r="183" s="2" customFormat="1" ht="24.15" customHeight="1">
      <c r="A183" s="34"/>
      <c r="B183" s="35"/>
      <c r="C183" s="195" t="s">
        <v>299</v>
      </c>
      <c r="D183" s="195" t="s">
        <v>164</v>
      </c>
      <c r="E183" s="196" t="s">
        <v>809</v>
      </c>
      <c r="F183" s="197" t="s">
        <v>810</v>
      </c>
      <c r="G183" s="198" t="s">
        <v>214</v>
      </c>
      <c r="H183" s="199">
        <v>4.5</v>
      </c>
      <c r="I183" s="200"/>
      <c r="J183" s="201">
        <f>ROUND(I183*H183,2)</f>
        <v>0</v>
      </c>
      <c r="K183" s="197" t="s">
        <v>168</v>
      </c>
      <c r="L183" s="40"/>
      <c r="M183" s="202" t="s">
        <v>1</v>
      </c>
      <c r="N183" s="203" t="s">
        <v>43</v>
      </c>
      <c r="O183" s="87"/>
      <c r="P183" s="204">
        <f>O183*H183</f>
        <v>0</v>
      </c>
      <c r="Q183" s="204">
        <v>0</v>
      </c>
      <c r="R183" s="204">
        <f>Q183*H183</f>
        <v>0</v>
      </c>
      <c r="S183" s="204">
        <v>0</v>
      </c>
      <c r="T183" s="205">
        <f>S183*H183</f>
        <v>0</v>
      </c>
      <c r="U183" s="34"/>
      <c r="V183" s="34"/>
      <c r="W183" s="34"/>
      <c r="X183" s="34"/>
      <c r="Y183" s="34"/>
      <c r="Z183" s="34"/>
      <c r="AA183" s="34"/>
      <c r="AB183" s="34"/>
      <c r="AC183" s="34"/>
      <c r="AD183" s="34"/>
      <c r="AE183" s="34"/>
      <c r="AR183" s="206" t="s">
        <v>169</v>
      </c>
      <c r="AT183" s="206" t="s">
        <v>164</v>
      </c>
      <c r="AU183" s="206" t="s">
        <v>78</v>
      </c>
      <c r="AY183" s="13" t="s">
        <v>170</v>
      </c>
      <c r="BE183" s="207">
        <f>IF(N183="základní",J183,0)</f>
        <v>0</v>
      </c>
      <c r="BF183" s="207">
        <f>IF(N183="snížená",J183,0)</f>
        <v>0</v>
      </c>
      <c r="BG183" s="207">
        <f>IF(N183="zákl. přenesená",J183,0)</f>
        <v>0</v>
      </c>
      <c r="BH183" s="207">
        <f>IF(N183="sníž. přenesená",J183,0)</f>
        <v>0</v>
      </c>
      <c r="BI183" s="207">
        <f>IF(N183="nulová",J183,0)</f>
        <v>0</v>
      </c>
      <c r="BJ183" s="13" t="s">
        <v>85</v>
      </c>
      <c r="BK183" s="207">
        <f>ROUND(I183*H183,2)</f>
        <v>0</v>
      </c>
      <c r="BL183" s="13" t="s">
        <v>169</v>
      </c>
      <c r="BM183" s="206" t="s">
        <v>811</v>
      </c>
    </row>
    <row r="184" s="2" customFormat="1">
      <c r="A184" s="34"/>
      <c r="B184" s="35"/>
      <c r="C184" s="36"/>
      <c r="D184" s="208" t="s">
        <v>181</v>
      </c>
      <c r="E184" s="36"/>
      <c r="F184" s="209" t="s">
        <v>812</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181</v>
      </c>
      <c r="AU184" s="13" t="s">
        <v>78</v>
      </c>
    </row>
    <row r="185" s="2" customFormat="1">
      <c r="A185" s="34"/>
      <c r="B185" s="35"/>
      <c r="C185" s="36"/>
      <c r="D185" s="208" t="s">
        <v>172</v>
      </c>
      <c r="E185" s="36"/>
      <c r="F185" s="209" t="s">
        <v>813</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172</v>
      </c>
      <c r="AU185" s="13" t="s">
        <v>78</v>
      </c>
    </row>
    <row r="186" s="2" customFormat="1" ht="16.5" customHeight="1">
      <c r="A186" s="34"/>
      <c r="B186" s="35"/>
      <c r="C186" s="195" t="s">
        <v>625</v>
      </c>
      <c r="D186" s="195" t="s">
        <v>164</v>
      </c>
      <c r="E186" s="196" t="s">
        <v>295</v>
      </c>
      <c r="F186" s="197" t="s">
        <v>296</v>
      </c>
      <c r="G186" s="198" t="s">
        <v>167</v>
      </c>
      <c r="H186" s="199">
        <v>20</v>
      </c>
      <c r="I186" s="200"/>
      <c r="J186" s="201">
        <f>ROUND(I186*H186,2)</f>
        <v>0</v>
      </c>
      <c r="K186" s="197" t="s">
        <v>168</v>
      </c>
      <c r="L186" s="40"/>
      <c r="M186" s="202" t="s">
        <v>1</v>
      </c>
      <c r="N186" s="203" t="s">
        <v>43</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169</v>
      </c>
      <c r="AT186" s="206" t="s">
        <v>164</v>
      </c>
      <c r="AU186" s="206" t="s">
        <v>78</v>
      </c>
      <c r="AY186" s="13" t="s">
        <v>170</v>
      </c>
      <c r="BE186" s="207">
        <f>IF(N186="základní",J186,0)</f>
        <v>0</v>
      </c>
      <c r="BF186" s="207">
        <f>IF(N186="snížená",J186,0)</f>
        <v>0</v>
      </c>
      <c r="BG186" s="207">
        <f>IF(N186="zákl. přenesená",J186,0)</f>
        <v>0</v>
      </c>
      <c r="BH186" s="207">
        <f>IF(N186="sníž. přenesená",J186,0)</f>
        <v>0</v>
      </c>
      <c r="BI186" s="207">
        <f>IF(N186="nulová",J186,0)</f>
        <v>0</v>
      </c>
      <c r="BJ186" s="13" t="s">
        <v>85</v>
      </c>
      <c r="BK186" s="207">
        <f>ROUND(I186*H186,2)</f>
        <v>0</v>
      </c>
      <c r="BL186" s="13" t="s">
        <v>169</v>
      </c>
      <c r="BM186" s="206" t="s">
        <v>814</v>
      </c>
    </row>
    <row r="187" s="2" customFormat="1">
      <c r="A187" s="34"/>
      <c r="B187" s="35"/>
      <c r="C187" s="36"/>
      <c r="D187" s="208" t="s">
        <v>181</v>
      </c>
      <c r="E187" s="36"/>
      <c r="F187" s="209" t="s">
        <v>298</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181</v>
      </c>
      <c r="AU187" s="13" t="s">
        <v>78</v>
      </c>
    </row>
    <row r="188" s="2" customFormat="1" ht="21.75" customHeight="1">
      <c r="A188" s="34"/>
      <c r="B188" s="35"/>
      <c r="C188" s="195" t="s">
        <v>303</v>
      </c>
      <c r="D188" s="195" t="s">
        <v>164</v>
      </c>
      <c r="E188" s="196" t="s">
        <v>300</v>
      </c>
      <c r="F188" s="197" t="s">
        <v>301</v>
      </c>
      <c r="G188" s="198" t="s">
        <v>167</v>
      </c>
      <c r="H188" s="199">
        <v>20</v>
      </c>
      <c r="I188" s="200"/>
      <c r="J188" s="201">
        <f>ROUND(I188*H188,2)</f>
        <v>0</v>
      </c>
      <c r="K188" s="197" t="s">
        <v>168</v>
      </c>
      <c r="L188" s="40"/>
      <c r="M188" s="202" t="s">
        <v>1</v>
      </c>
      <c r="N188" s="203" t="s">
        <v>43</v>
      </c>
      <c r="O188" s="87"/>
      <c r="P188" s="204">
        <f>O188*H188</f>
        <v>0</v>
      </c>
      <c r="Q188" s="204">
        <v>0</v>
      </c>
      <c r="R188" s="204">
        <f>Q188*H188</f>
        <v>0</v>
      </c>
      <c r="S188" s="204">
        <v>0</v>
      </c>
      <c r="T188" s="205">
        <f>S188*H188</f>
        <v>0</v>
      </c>
      <c r="U188" s="34"/>
      <c r="V188" s="34"/>
      <c r="W188" s="34"/>
      <c r="X188" s="34"/>
      <c r="Y188" s="34"/>
      <c r="Z188" s="34"/>
      <c r="AA188" s="34"/>
      <c r="AB188" s="34"/>
      <c r="AC188" s="34"/>
      <c r="AD188" s="34"/>
      <c r="AE188" s="34"/>
      <c r="AR188" s="206" t="s">
        <v>169</v>
      </c>
      <c r="AT188" s="206" t="s">
        <v>164</v>
      </c>
      <c r="AU188" s="206" t="s">
        <v>78</v>
      </c>
      <c r="AY188" s="13" t="s">
        <v>170</v>
      </c>
      <c r="BE188" s="207">
        <f>IF(N188="základní",J188,0)</f>
        <v>0</v>
      </c>
      <c r="BF188" s="207">
        <f>IF(N188="snížená",J188,0)</f>
        <v>0</v>
      </c>
      <c r="BG188" s="207">
        <f>IF(N188="zákl. přenesená",J188,0)</f>
        <v>0</v>
      </c>
      <c r="BH188" s="207">
        <f>IF(N188="sníž. přenesená",J188,0)</f>
        <v>0</v>
      </c>
      <c r="BI188" s="207">
        <f>IF(N188="nulová",J188,0)</f>
        <v>0</v>
      </c>
      <c r="BJ188" s="13" t="s">
        <v>85</v>
      </c>
      <c r="BK188" s="207">
        <f>ROUND(I188*H188,2)</f>
        <v>0</v>
      </c>
      <c r="BL188" s="13" t="s">
        <v>169</v>
      </c>
      <c r="BM188" s="206" t="s">
        <v>815</v>
      </c>
    </row>
    <row r="189" s="2" customFormat="1">
      <c r="A189" s="34"/>
      <c r="B189" s="35"/>
      <c r="C189" s="36"/>
      <c r="D189" s="208" t="s">
        <v>181</v>
      </c>
      <c r="E189" s="36"/>
      <c r="F189" s="209" t="s">
        <v>298</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181</v>
      </c>
      <c r="AU189" s="13" t="s">
        <v>78</v>
      </c>
    </row>
    <row r="190" s="2" customFormat="1" ht="24.15" customHeight="1">
      <c r="A190" s="34"/>
      <c r="B190" s="35"/>
      <c r="C190" s="195" t="s">
        <v>308</v>
      </c>
      <c r="D190" s="195" t="s">
        <v>164</v>
      </c>
      <c r="E190" s="196" t="s">
        <v>816</v>
      </c>
      <c r="F190" s="197" t="s">
        <v>817</v>
      </c>
      <c r="G190" s="198" t="s">
        <v>214</v>
      </c>
      <c r="H190" s="199">
        <v>25.632000000000001</v>
      </c>
      <c r="I190" s="200"/>
      <c r="J190" s="201">
        <f>ROUND(I190*H190,2)</f>
        <v>0</v>
      </c>
      <c r="K190" s="197" t="s">
        <v>168</v>
      </c>
      <c r="L190" s="40"/>
      <c r="M190" s="202" t="s">
        <v>1</v>
      </c>
      <c r="N190" s="203" t="s">
        <v>43</v>
      </c>
      <c r="O190" s="87"/>
      <c r="P190" s="204">
        <f>O190*H190</f>
        <v>0</v>
      </c>
      <c r="Q190" s="204">
        <v>0</v>
      </c>
      <c r="R190" s="204">
        <f>Q190*H190</f>
        <v>0</v>
      </c>
      <c r="S190" s="204">
        <v>0</v>
      </c>
      <c r="T190" s="205">
        <f>S190*H190</f>
        <v>0</v>
      </c>
      <c r="U190" s="34"/>
      <c r="V190" s="34"/>
      <c r="W190" s="34"/>
      <c r="X190" s="34"/>
      <c r="Y190" s="34"/>
      <c r="Z190" s="34"/>
      <c r="AA190" s="34"/>
      <c r="AB190" s="34"/>
      <c r="AC190" s="34"/>
      <c r="AD190" s="34"/>
      <c r="AE190" s="34"/>
      <c r="AR190" s="206" t="s">
        <v>169</v>
      </c>
      <c r="AT190" s="206" t="s">
        <v>164</v>
      </c>
      <c r="AU190" s="206" t="s">
        <v>78</v>
      </c>
      <c r="AY190" s="13" t="s">
        <v>170</v>
      </c>
      <c r="BE190" s="207">
        <f>IF(N190="základní",J190,0)</f>
        <v>0</v>
      </c>
      <c r="BF190" s="207">
        <f>IF(N190="snížená",J190,0)</f>
        <v>0</v>
      </c>
      <c r="BG190" s="207">
        <f>IF(N190="zákl. přenesená",J190,0)</f>
        <v>0</v>
      </c>
      <c r="BH190" s="207">
        <f>IF(N190="sníž. přenesená",J190,0)</f>
        <v>0</v>
      </c>
      <c r="BI190" s="207">
        <f>IF(N190="nulová",J190,0)</f>
        <v>0</v>
      </c>
      <c r="BJ190" s="13" t="s">
        <v>85</v>
      </c>
      <c r="BK190" s="207">
        <f>ROUND(I190*H190,2)</f>
        <v>0</v>
      </c>
      <c r="BL190" s="13" t="s">
        <v>169</v>
      </c>
      <c r="BM190" s="206" t="s">
        <v>818</v>
      </c>
    </row>
    <row r="191" s="2" customFormat="1">
      <c r="A191" s="34"/>
      <c r="B191" s="35"/>
      <c r="C191" s="36"/>
      <c r="D191" s="208" t="s">
        <v>181</v>
      </c>
      <c r="E191" s="36"/>
      <c r="F191" s="209" t="s">
        <v>819</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181</v>
      </c>
      <c r="AU191" s="13" t="s">
        <v>78</v>
      </c>
    </row>
    <row r="192" s="2" customFormat="1">
      <c r="A192" s="34"/>
      <c r="B192" s="35"/>
      <c r="C192" s="36"/>
      <c r="D192" s="208" t="s">
        <v>172</v>
      </c>
      <c r="E192" s="36"/>
      <c r="F192" s="209" t="s">
        <v>820</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172</v>
      </c>
      <c r="AU192" s="13" t="s">
        <v>78</v>
      </c>
    </row>
    <row r="193" s="10" customFormat="1">
      <c r="A193" s="10"/>
      <c r="B193" s="213"/>
      <c r="C193" s="214"/>
      <c r="D193" s="208" t="s">
        <v>187</v>
      </c>
      <c r="E193" s="215" t="s">
        <v>1</v>
      </c>
      <c r="F193" s="216" t="s">
        <v>821</v>
      </c>
      <c r="G193" s="214"/>
      <c r="H193" s="217">
        <v>25.632000000000001</v>
      </c>
      <c r="I193" s="218"/>
      <c r="J193" s="214"/>
      <c r="K193" s="214"/>
      <c r="L193" s="219"/>
      <c r="M193" s="220"/>
      <c r="N193" s="221"/>
      <c r="O193" s="221"/>
      <c r="P193" s="221"/>
      <c r="Q193" s="221"/>
      <c r="R193" s="221"/>
      <c r="S193" s="221"/>
      <c r="T193" s="222"/>
      <c r="U193" s="10"/>
      <c r="V193" s="10"/>
      <c r="W193" s="10"/>
      <c r="X193" s="10"/>
      <c r="Y193" s="10"/>
      <c r="Z193" s="10"/>
      <c r="AA193" s="10"/>
      <c r="AB193" s="10"/>
      <c r="AC193" s="10"/>
      <c r="AD193" s="10"/>
      <c r="AE193" s="10"/>
      <c r="AT193" s="223" t="s">
        <v>187</v>
      </c>
      <c r="AU193" s="223" t="s">
        <v>78</v>
      </c>
      <c r="AV193" s="10" t="s">
        <v>87</v>
      </c>
      <c r="AW193" s="10" t="s">
        <v>34</v>
      </c>
      <c r="AX193" s="10" t="s">
        <v>85</v>
      </c>
      <c r="AY193" s="223" t="s">
        <v>170</v>
      </c>
    </row>
    <row r="194" s="2" customFormat="1" ht="21.75" customHeight="1">
      <c r="A194" s="34"/>
      <c r="B194" s="35"/>
      <c r="C194" s="195" t="s">
        <v>315</v>
      </c>
      <c r="D194" s="195" t="s">
        <v>164</v>
      </c>
      <c r="E194" s="196" t="s">
        <v>304</v>
      </c>
      <c r="F194" s="197" t="s">
        <v>305</v>
      </c>
      <c r="G194" s="198" t="s">
        <v>167</v>
      </c>
      <c r="H194" s="199">
        <v>20</v>
      </c>
      <c r="I194" s="200"/>
      <c r="J194" s="201">
        <f>ROUND(I194*H194,2)</f>
        <v>0</v>
      </c>
      <c r="K194" s="197" t="s">
        <v>168</v>
      </c>
      <c r="L194" s="40"/>
      <c r="M194" s="202" t="s">
        <v>1</v>
      </c>
      <c r="N194" s="203" t="s">
        <v>43</v>
      </c>
      <c r="O194" s="87"/>
      <c r="P194" s="204">
        <f>O194*H194</f>
        <v>0</v>
      </c>
      <c r="Q194" s="204">
        <v>0</v>
      </c>
      <c r="R194" s="204">
        <f>Q194*H194</f>
        <v>0</v>
      </c>
      <c r="S194" s="204">
        <v>0</v>
      </c>
      <c r="T194" s="205">
        <f>S194*H194</f>
        <v>0</v>
      </c>
      <c r="U194" s="34"/>
      <c r="V194" s="34"/>
      <c r="W194" s="34"/>
      <c r="X194" s="34"/>
      <c r="Y194" s="34"/>
      <c r="Z194" s="34"/>
      <c r="AA194" s="34"/>
      <c r="AB194" s="34"/>
      <c r="AC194" s="34"/>
      <c r="AD194" s="34"/>
      <c r="AE194" s="34"/>
      <c r="AR194" s="206" t="s">
        <v>259</v>
      </c>
      <c r="AT194" s="206" t="s">
        <v>164</v>
      </c>
      <c r="AU194" s="206" t="s">
        <v>78</v>
      </c>
      <c r="AY194" s="13" t="s">
        <v>170</v>
      </c>
      <c r="BE194" s="207">
        <f>IF(N194="základní",J194,0)</f>
        <v>0</v>
      </c>
      <c r="BF194" s="207">
        <f>IF(N194="snížená",J194,0)</f>
        <v>0</v>
      </c>
      <c r="BG194" s="207">
        <f>IF(N194="zákl. přenesená",J194,0)</f>
        <v>0</v>
      </c>
      <c r="BH194" s="207">
        <f>IF(N194="sníž. přenesená",J194,0)</f>
        <v>0</v>
      </c>
      <c r="BI194" s="207">
        <f>IF(N194="nulová",J194,0)</f>
        <v>0</v>
      </c>
      <c r="BJ194" s="13" t="s">
        <v>85</v>
      </c>
      <c r="BK194" s="207">
        <f>ROUND(I194*H194,2)</f>
        <v>0</v>
      </c>
      <c r="BL194" s="13" t="s">
        <v>259</v>
      </c>
      <c r="BM194" s="206" t="s">
        <v>822</v>
      </c>
    </row>
    <row r="195" s="2" customFormat="1">
      <c r="A195" s="34"/>
      <c r="B195" s="35"/>
      <c r="C195" s="36"/>
      <c r="D195" s="208" t="s">
        <v>172</v>
      </c>
      <c r="E195" s="36"/>
      <c r="F195" s="209" t="s">
        <v>823</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172</v>
      </c>
      <c r="AU195" s="13" t="s">
        <v>78</v>
      </c>
    </row>
    <row r="196" s="10" customFormat="1">
      <c r="A196" s="10"/>
      <c r="B196" s="213"/>
      <c r="C196" s="214"/>
      <c r="D196" s="208" t="s">
        <v>187</v>
      </c>
      <c r="E196" s="215" t="s">
        <v>1</v>
      </c>
      <c r="F196" s="216" t="s">
        <v>824</v>
      </c>
      <c r="G196" s="214"/>
      <c r="H196" s="217">
        <v>20</v>
      </c>
      <c r="I196" s="218"/>
      <c r="J196" s="214"/>
      <c r="K196" s="214"/>
      <c r="L196" s="219"/>
      <c r="M196" s="220"/>
      <c r="N196" s="221"/>
      <c r="O196" s="221"/>
      <c r="P196" s="221"/>
      <c r="Q196" s="221"/>
      <c r="R196" s="221"/>
      <c r="S196" s="221"/>
      <c r="T196" s="222"/>
      <c r="U196" s="10"/>
      <c r="V196" s="10"/>
      <c r="W196" s="10"/>
      <c r="X196" s="10"/>
      <c r="Y196" s="10"/>
      <c r="Z196" s="10"/>
      <c r="AA196" s="10"/>
      <c r="AB196" s="10"/>
      <c r="AC196" s="10"/>
      <c r="AD196" s="10"/>
      <c r="AE196" s="10"/>
      <c r="AT196" s="223" t="s">
        <v>187</v>
      </c>
      <c r="AU196" s="223" t="s">
        <v>78</v>
      </c>
      <c r="AV196" s="10" t="s">
        <v>87</v>
      </c>
      <c r="AW196" s="10" t="s">
        <v>34</v>
      </c>
      <c r="AX196" s="10" t="s">
        <v>85</v>
      </c>
      <c r="AY196" s="223" t="s">
        <v>170</v>
      </c>
    </row>
    <row r="197" s="2" customFormat="1" ht="21.75" customHeight="1">
      <c r="A197" s="34"/>
      <c r="B197" s="35"/>
      <c r="C197" s="195" t="s">
        <v>322</v>
      </c>
      <c r="D197" s="195" t="s">
        <v>164</v>
      </c>
      <c r="E197" s="196" t="s">
        <v>309</v>
      </c>
      <c r="F197" s="197" t="s">
        <v>310</v>
      </c>
      <c r="G197" s="198" t="s">
        <v>167</v>
      </c>
      <c r="H197" s="199">
        <v>52</v>
      </c>
      <c r="I197" s="200"/>
      <c r="J197" s="201">
        <f>ROUND(I197*H197,2)</f>
        <v>0</v>
      </c>
      <c r="K197" s="197" t="s">
        <v>168</v>
      </c>
      <c r="L197" s="40"/>
      <c r="M197" s="202" t="s">
        <v>1</v>
      </c>
      <c r="N197" s="203" t="s">
        <v>43</v>
      </c>
      <c r="O197" s="87"/>
      <c r="P197" s="204">
        <f>O197*H197</f>
        <v>0</v>
      </c>
      <c r="Q197" s="204">
        <v>0</v>
      </c>
      <c r="R197" s="204">
        <f>Q197*H197</f>
        <v>0</v>
      </c>
      <c r="S197" s="204">
        <v>0</v>
      </c>
      <c r="T197" s="205">
        <f>S197*H197</f>
        <v>0</v>
      </c>
      <c r="U197" s="34"/>
      <c r="V197" s="34"/>
      <c r="W197" s="34"/>
      <c r="X197" s="34"/>
      <c r="Y197" s="34"/>
      <c r="Z197" s="34"/>
      <c r="AA197" s="34"/>
      <c r="AB197" s="34"/>
      <c r="AC197" s="34"/>
      <c r="AD197" s="34"/>
      <c r="AE197" s="34"/>
      <c r="AR197" s="206" t="s">
        <v>169</v>
      </c>
      <c r="AT197" s="206" t="s">
        <v>164</v>
      </c>
      <c r="AU197" s="206" t="s">
        <v>78</v>
      </c>
      <c r="AY197" s="13" t="s">
        <v>170</v>
      </c>
      <c r="BE197" s="207">
        <f>IF(N197="základní",J197,0)</f>
        <v>0</v>
      </c>
      <c r="BF197" s="207">
        <f>IF(N197="snížená",J197,0)</f>
        <v>0</v>
      </c>
      <c r="BG197" s="207">
        <f>IF(N197="zákl. přenesená",J197,0)</f>
        <v>0</v>
      </c>
      <c r="BH197" s="207">
        <f>IF(N197="sníž. přenesená",J197,0)</f>
        <v>0</v>
      </c>
      <c r="BI197" s="207">
        <f>IF(N197="nulová",J197,0)</f>
        <v>0</v>
      </c>
      <c r="BJ197" s="13" t="s">
        <v>85</v>
      </c>
      <c r="BK197" s="207">
        <f>ROUND(I197*H197,2)</f>
        <v>0</v>
      </c>
      <c r="BL197" s="13" t="s">
        <v>169</v>
      </c>
      <c r="BM197" s="206" t="s">
        <v>825</v>
      </c>
    </row>
    <row r="198" s="2" customFormat="1">
      <c r="A198" s="34"/>
      <c r="B198" s="35"/>
      <c r="C198" s="36"/>
      <c r="D198" s="208" t="s">
        <v>181</v>
      </c>
      <c r="E198" s="36"/>
      <c r="F198" s="209" t="s">
        <v>312</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181</v>
      </c>
      <c r="AU198" s="13" t="s">
        <v>78</v>
      </c>
    </row>
    <row r="199" s="2" customFormat="1">
      <c r="A199" s="34"/>
      <c r="B199" s="35"/>
      <c r="C199" s="36"/>
      <c r="D199" s="208" t="s">
        <v>172</v>
      </c>
      <c r="E199" s="36"/>
      <c r="F199" s="209" t="s">
        <v>826</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172</v>
      </c>
      <c r="AU199" s="13" t="s">
        <v>78</v>
      </c>
    </row>
    <row r="200" s="10" customFormat="1">
      <c r="A200" s="10"/>
      <c r="B200" s="213"/>
      <c r="C200" s="214"/>
      <c r="D200" s="208" t="s">
        <v>187</v>
      </c>
      <c r="E200" s="215" t="s">
        <v>1</v>
      </c>
      <c r="F200" s="216" t="s">
        <v>827</v>
      </c>
      <c r="G200" s="214"/>
      <c r="H200" s="217">
        <v>52</v>
      </c>
      <c r="I200" s="218"/>
      <c r="J200" s="214"/>
      <c r="K200" s="214"/>
      <c r="L200" s="219"/>
      <c r="M200" s="220"/>
      <c r="N200" s="221"/>
      <c r="O200" s="221"/>
      <c r="P200" s="221"/>
      <c r="Q200" s="221"/>
      <c r="R200" s="221"/>
      <c r="S200" s="221"/>
      <c r="T200" s="222"/>
      <c r="U200" s="10"/>
      <c r="V200" s="10"/>
      <c r="W200" s="10"/>
      <c r="X200" s="10"/>
      <c r="Y200" s="10"/>
      <c r="Z200" s="10"/>
      <c r="AA200" s="10"/>
      <c r="AB200" s="10"/>
      <c r="AC200" s="10"/>
      <c r="AD200" s="10"/>
      <c r="AE200" s="10"/>
      <c r="AT200" s="223" t="s">
        <v>187</v>
      </c>
      <c r="AU200" s="223" t="s">
        <v>78</v>
      </c>
      <c r="AV200" s="10" t="s">
        <v>87</v>
      </c>
      <c r="AW200" s="10" t="s">
        <v>34</v>
      </c>
      <c r="AX200" s="10" t="s">
        <v>85</v>
      </c>
      <c r="AY200" s="223" t="s">
        <v>170</v>
      </c>
    </row>
    <row r="201" s="2" customFormat="1" ht="33" customHeight="1">
      <c r="A201" s="34"/>
      <c r="B201" s="35"/>
      <c r="C201" s="195" t="s">
        <v>329</v>
      </c>
      <c r="D201" s="195" t="s">
        <v>164</v>
      </c>
      <c r="E201" s="196" t="s">
        <v>316</v>
      </c>
      <c r="F201" s="197" t="s">
        <v>317</v>
      </c>
      <c r="G201" s="198" t="s">
        <v>167</v>
      </c>
      <c r="H201" s="199">
        <v>3</v>
      </c>
      <c r="I201" s="200"/>
      <c r="J201" s="201">
        <f>ROUND(I201*H201,2)</f>
        <v>0</v>
      </c>
      <c r="K201" s="197" t="s">
        <v>168</v>
      </c>
      <c r="L201" s="40"/>
      <c r="M201" s="202" t="s">
        <v>1</v>
      </c>
      <c r="N201" s="203" t="s">
        <v>43</v>
      </c>
      <c r="O201" s="87"/>
      <c r="P201" s="204">
        <f>O201*H201</f>
        <v>0</v>
      </c>
      <c r="Q201" s="204">
        <v>0</v>
      </c>
      <c r="R201" s="204">
        <f>Q201*H201</f>
        <v>0</v>
      </c>
      <c r="S201" s="204">
        <v>0</v>
      </c>
      <c r="T201" s="205">
        <f>S201*H201</f>
        <v>0</v>
      </c>
      <c r="U201" s="34"/>
      <c r="V201" s="34"/>
      <c r="W201" s="34"/>
      <c r="X201" s="34"/>
      <c r="Y201" s="34"/>
      <c r="Z201" s="34"/>
      <c r="AA201" s="34"/>
      <c r="AB201" s="34"/>
      <c r="AC201" s="34"/>
      <c r="AD201" s="34"/>
      <c r="AE201" s="34"/>
      <c r="AR201" s="206" t="s">
        <v>169</v>
      </c>
      <c r="AT201" s="206" t="s">
        <v>164</v>
      </c>
      <c r="AU201" s="206" t="s">
        <v>78</v>
      </c>
      <c r="AY201" s="13" t="s">
        <v>170</v>
      </c>
      <c r="BE201" s="207">
        <f>IF(N201="základní",J201,0)</f>
        <v>0</v>
      </c>
      <c r="BF201" s="207">
        <f>IF(N201="snížená",J201,0)</f>
        <v>0</v>
      </c>
      <c r="BG201" s="207">
        <f>IF(N201="zákl. přenesená",J201,0)</f>
        <v>0</v>
      </c>
      <c r="BH201" s="207">
        <f>IF(N201="sníž. přenesená",J201,0)</f>
        <v>0</v>
      </c>
      <c r="BI201" s="207">
        <f>IF(N201="nulová",J201,0)</f>
        <v>0</v>
      </c>
      <c r="BJ201" s="13" t="s">
        <v>85</v>
      </c>
      <c r="BK201" s="207">
        <f>ROUND(I201*H201,2)</f>
        <v>0</v>
      </c>
      <c r="BL201" s="13" t="s">
        <v>169</v>
      </c>
      <c r="BM201" s="206" t="s">
        <v>828</v>
      </c>
    </row>
    <row r="202" s="2" customFormat="1">
      <c r="A202" s="34"/>
      <c r="B202" s="35"/>
      <c r="C202" s="36"/>
      <c r="D202" s="208" t="s">
        <v>181</v>
      </c>
      <c r="E202" s="36"/>
      <c r="F202" s="209" t="s">
        <v>320</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181</v>
      </c>
      <c r="AU202" s="13" t="s">
        <v>78</v>
      </c>
    </row>
    <row r="203" s="2" customFormat="1">
      <c r="A203" s="34"/>
      <c r="B203" s="35"/>
      <c r="C203" s="36"/>
      <c r="D203" s="208" t="s">
        <v>172</v>
      </c>
      <c r="E203" s="36"/>
      <c r="F203" s="209" t="s">
        <v>829</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172</v>
      </c>
      <c r="AU203" s="13" t="s">
        <v>78</v>
      </c>
    </row>
    <row r="204" s="10" customFormat="1">
      <c r="A204" s="10"/>
      <c r="B204" s="213"/>
      <c r="C204" s="214"/>
      <c r="D204" s="208" t="s">
        <v>187</v>
      </c>
      <c r="E204" s="215" t="s">
        <v>1</v>
      </c>
      <c r="F204" s="216" t="s">
        <v>830</v>
      </c>
      <c r="G204" s="214"/>
      <c r="H204" s="217">
        <v>3</v>
      </c>
      <c r="I204" s="218"/>
      <c r="J204" s="214"/>
      <c r="K204" s="214"/>
      <c r="L204" s="219"/>
      <c r="M204" s="220"/>
      <c r="N204" s="221"/>
      <c r="O204" s="221"/>
      <c r="P204" s="221"/>
      <c r="Q204" s="221"/>
      <c r="R204" s="221"/>
      <c r="S204" s="221"/>
      <c r="T204" s="222"/>
      <c r="U204" s="10"/>
      <c r="V204" s="10"/>
      <c r="W204" s="10"/>
      <c r="X204" s="10"/>
      <c r="Y204" s="10"/>
      <c r="Z204" s="10"/>
      <c r="AA204" s="10"/>
      <c r="AB204" s="10"/>
      <c r="AC204" s="10"/>
      <c r="AD204" s="10"/>
      <c r="AE204" s="10"/>
      <c r="AT204" s="223" t="s">
        <v>187</v>
      </c>
      <c r="AU204" s="223" t="s">
        <v>78</v>
      </c>
      <c r="AV204" s="10" t="s">
        <v>87</v>
      </c>
      <c r="AW204" s="10" t="s">
        <v>34</v>
      </c>
      <c r="AX204" s="10" t="s">
        <v>85</v>
      </c>
      <c r="AY204" s="223" t="s">
        <v>170</v>
      </c>
    </row>
    <row r="205" s="2" customFormat="1" ht="24.15" customHeight="1">
      <c r="A205" s="34"/>
      <c r="B205" s="35"/>
      <c r="C205" s="195" t="s">
        <v>334</v>
      </c>
      <c r="D205" s="195" t="s">
        <v>164</v>
      </c>
      <c r="E205" s="196" t="s">
        <v>323</v>
      </c>
      <c r="F205" s="197" t="s">
        <v>324</v>
      </c>
      <c r="G205" s="198" t="s">
        <v>325</v>
      </c>
      <c r="H205" s="199">
        <v>64</v>
      </c>
      <c r="I205" s="200"/>
      <c r="J205" s="201">
        <f>ROUND(I205*H205,2)</f>
        <v>0</v>
      </c>
      <c r="K205" s="197" t="s">
        <v>168</v>
      </c>
      <c r="L205" s="40"/>
      <c r="M205" s="202" t="s">
        <v>1</v>
      </c>
      <c r="N205" s="203" t="s">
        <v>43</v>
      </c>
      <c r="O205" s="87"/>
      <c r="P205" s="204">
        <f>O205*H205</f>
        <v>0</v>
      </c>
      <c r="Q205" s="204">
        <v>0</v>
      </c>
      <c r="R205" s="204">
        <f>Q205*H205</f>
        <v>0</v>
      </c>
      <c r="S205" s="204">
        <v>0</v>
      </c>
      <c r="T205" s="205">
        <f>S205*H205</f>
        <v>0</v>
      </c>
      <c r="U205" s="34"/>
      <c r="V205" s="34"/>
      <c r="W205" s="34"/>
      <c r="X205" s="34"/>
      <c r="Y205" s="34"/>
      <c r="Z205" s="34"/>
      <c r="AA205" s="34"/>
      <c r="AB205" s="34"/>
      <c r="AC205" s="34"/>
      <c r="AD205" s="34"/>
      <c r="AE205" s="34"/>
      <c r="AR205" s="206" t="s">
        <v>169</v>
      </c>
      <c r="AT205" s="206" t="s">
        <v>164</v>
      </c>
      <c r="AU205" s="206" t="s">
        <v>78</v>
      </c>
      <c r="AY205" s="13" t="s">
        <v>170</v>
      </c>
      <c r="BE205" s="207">
        <f>IF(N205="základní",J205,0)</f>
        <v>0</v>
      </c>
      <c r="BF205" s="207">
        <f>IF(N205="snížená",J205,0)</f>
        <v>0</v>
      </c>
      <c r="BG205" s="207">
        <f>IF(N205="zákl. přenesená",J205,0)</f>
        <v>0</v>
      </c>
      <c r="BH205" s="207">
        <f>IF(N205="sníž. přenesená",J205,0)</f>
        <v>0</v>
      </c>
      <c r="BI205" s="207">
        <f>IF(N205="nulová",J205,0)</f>
        <v>0</v>
      </c>
      <c r="BJ205" s="13" t="s">
        <v>85</v>
      </c>
      <c r="BK205" s="207">
        <f>ROUND(I205*H205,2)</f>
        <v>0</v>
      </c>
      <c r="BL205" s="13" t="s">
        <v>169</v>
      </c>
      <c r="BM205" s="206" t="s">
        <v>831</v>
      </c>
    </row>
    <row r="206" s="2" customFormat="1">
      <c r="A206" s="34"/>
      <c r="B206" s="35"/>
      <c r="C206" s="36"/>
      <c r="D206" s="208" t="s">
        <v>172</v>
      </c>
      <c r="E206" s="36"/>
      <c r="F206" s="209" t="s">
        <v>832</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172</v>
      </c>
      <c r="AU206" s="13" t="s">
        <v>78</v>
      </c>
    </row>
    <row r="207" s="10" customFormat="1">
      <c r="A207" s="10"/>
      <c r="B207" s="213"/>
      <c r="C207" s="214"/>
      <c r="D207" s="208" t="s">
        <v>187</v>
      </c>
      <c r="E207" s="215" t="s">
        <v>1</v>
      </c>
      <c r="F207" s="216" t="s">
        <v>833</v>
      </c>
      <c r="G207" s="214"/>
      <c r="H207" s="217">
        <v>64</v>
      </c>
      <c r="I207" s="218"/>
      <c r="J207" s="214"/>
      <c r="K207" s="214"/>
      <c r="L207" s="219"/>
      <c r="M207" s="220"/>
      <c r="N207" s="221"/>
      <c r="O207" s="221"/>
      <c r="P207" s="221"/>
      <c r="Q207" s="221"/>
      <c r="R207" s="221"/>
      <c r="S207" s="221"/>
      <c r="T207" s="222"/>
      <c r="U207" s="10"/>
      <c r="V207" s="10"/>
      <c r="W207" s="10"/>
      <c r="X207" s="10"/>
      <c r="Y207" s="10"/>
      <c r="Z207" s="10"/>
      <c r="AA207" s="10"/>
      <c r="AB207" s="10"/>
      <c r="AC207" s="10"/>
      <c r="AD207" s="10"/>
      <c r="AE207" s="10"/>
      <c r="AT207" s="223" t="s">
        <v>187</v>
      </c>
      <c r="AU207" s="223" t="s">
        <v>78</v>
      </c>
      <c r="AV207" s="10" t="s">
        <v>87</v>
      </c>
      <c r="AW207" s="10" t="s">
        <v>34</v>
      </c>
      <c r="AX207" s="10" t="s">
        <v>85</v>
      </c>
      <c r="AY207" s="223" t="s">
        <v>170</v>
      </c>
    </row>
    <row r="208" s="2" customFormat="1" ht="24.15" customHeight="1">
      <c r="A208" s="34"/>
      <c r="B208" s="35"/>
      <c r="C208" s="195" t="s">
        <v>338</v>
      </c>
      <c r="D208" s="195" t="s">
        <v>164</v>
      </c>
      <c r="E208" s="196" t="s">
        <v>330</v>
      </c>
      <c r="F208" s="197" t="s">
        <v>331</v>
      </c>
      <c r="G208" s="198" t="s">
        <v>167</v>
      </c>
      <c r="H208" s="199">
        <v>303</v>
      </c>
      <c r="I208" s="200"/>
      <c r="J208" s="201">
        <f>ROUND(I208*H208,2)</f>
        <v>0</v>
      </c>
      <c r="K208" s="197" t="s">
        <v>168</v>
      </c>
      <c r="L208" s="40"/>
      <c r="M208" s="202" t="s">
        <v>1</v>
      </c>
      <c r="N208" s="203" t="s">
        <v>43</v>
      </c>
      <c r="O208" s="87"/>
      <c r="P208" s="204">
        <f>O208*H208</f>
        <v>0</v>
      </c>
      <c r="Q208" s="204">
        <v>0</v>
      </c>
      <c r="R208" s="204">
        <f>Q208*H208</f>
        <v>0</v>
      </c>
      <c r="S208" s="204">
        <v>0</v>
      </c>
      <c r="T208" s="205">
        <f>S208*H208</f>
        <v>0</v>
      </c>
      <c r="U208" s="34"/>
      <c r="V208" s="34"/>
      <c r="W208" s="34"/>
      <c r="X208" s="34"/>
      <c r="Y208" s="34"/>
      <c r="Z208" s="34"/>
      <c r="AA208" s="34"/>
      <c r="AB208" s="34"/>
      <c r="AC208" s="34"/>
      <c r="AD208" s="34"/>
      <c r="AE208" s="34"/>
      <c r="AR208" s="206" t="s">
        <v>169</v>
      </c>
      <c r="AT208" s="206" t="s">
        <v>164</v>
      </c>
      <c r="AU208" s="206" t="s">
        <v>78</v>
      </c>
      <c r="AY208" s="13" t="s">
        <v>170</v>
      </c>
      <c r="BE208" s="207">
        <f>IF(N208="základní",J208,0)</f>
        <v>0</v>
      </c>
      <c r="BF208" s="207">
        <f>IF(N208="snížená",J208,0)</f>
        <v>0</v>
      </c>
      <c r="BG208" s="207">
        <f>IF(N208="zákl. přenesená",J208,0)</f>
        <v>0</v>
      </c>
      <c r="BH208" s="207">
        <f>IF(N208="sníž. přenesená",J208,0)</f>
        <v>0</v>
      </c>
      <c r="BI208" s="207">
        <f>IF(N208="nulová",J208,0)</f>
        <v>0</v>
      </c>
      <c r="BJ208" s="13" t="s">
        <v>85</v>
      </c>
      <c r="BK208" s="207">
        <f>ROUND(I208*H208,2)</f>
        <v>0</v>
      </c>
      <c r="BL208" s="13" t="s">
        <v>169</v>
      </c>
      <c r="BM208" s="206" t="s">
        <v>834</v>
      </c>
    </row>
    <row r="209" s="2" customFormat="1">
      <c r="A209" s="34"/>
      <c r="B209" s="35"/>
      <c r="C209" s="36"/>
      <c r="D209" s="208" t="s">
        <v>181</v>
      </c>
      <c r="E209" s="36"/>
      <c r="F209" s="209" t="s">
        <v>333</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181</v>
      </c>
      <c r="AU209" s="13" t="s">
        <v>78</v>
      </c>
    </row>
    <row r="210" s="2" customFormat="1" ht="24.15" customHeight="1">
      <c r="A210" s="34"/>
      <c r="B210" s="35"/>
      <c r="C210" s="195" t="s">
        <v>343</v>
      </c>
      <c r="D210" s="195" t="s">
        <v>164</v>
      </c>
      <c r="E210" s="196" t="s">
        <v>335</v>
      </c>
      <c r="F210" s="197" t="s">
        <v>336</v>
      </c>
      <c r="G210" s="198" t="s">
        <v>167</v>
      </c>
      <c r="H210" s="199">
        <v>49</v>
      </c>
      <c r="I210" s="200"/>
      <c r="J210" s="201">
        <f>ROUND(I210*H210,2)</f>
        <v>0</v>
      </c>
      <c r="K210" s="197" t="s">
        <v>168</v>
      </c>
      <c r="L210" s="40"/>
      <c r="M210" s="202" t="s">
        <v>1</v>
      </c>
      <c r="N210" s="203" t="s">
        <v>43</v>
      </c>
      <c r="O210" s="87"/>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169</v>
      </c>
      <c r="AT210" s="206" t="s">
        <v>164</v>
      </c>
      <c r="AU210" s="206" t="s">
        <v>78</v>
      </c>
      <c r="AY210" s="13" t="s">
        <v>170</v>
      </c>
      <c r="BE210" s="207">
        <f>IF(N210="základní",J210,0)</f>
        <v>0</v>
      </c>
      <c r="BF210" s="207">
        <f>IF(N210="snížená",J210,0)</f>
        <v>0</v>
      </c>
      <c r="BG210" s="207">
        <f>IF(N210="zákl. přenesená",J210,0)</f>
        <v>0</v>
      </c>
      <c r="BH210" s="207">
        <f>IF(N210="sníž. přenesená",J210,0)</f>
        <v>0</v>
      </c>
      <c r="BI210" s="207">
        <f>IF(N210="nulová",J210,0)</f>
        <v>0</v>
      </c>
      <c r="BJ210" s="13" t="s">
        <v>85</v>
      </c>
      <c r="BK210" s="207">
        <f>ROUND(I210*H210,2)</f>
        <v>0</v>
      </c>
      <c r="BL210" s="13" t="s">
        <v>169</v>
      </c>
      <c r="BM210" s="206" t="s">
        <v>835</v>
      </c>
    </row>
    <row r="211" s="2" customFormat="1">
      <c r="A211" s="34"/>
      <c r="B211" s="35"/>
      <c r="C211" s="36"/>
      <c r="D211" s="208" t="s">
        <v>181</v>
      </c>
      <c r="E211" s="36"/>
      <c r="F211" s="209" t="s">
        <v>333</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181</v>
      </c>
      <c r="AU211" s="13" t="s">
        <v>78</v>
      </c>
    </row>
    <row r="212" s="2" customFormat="1" ht="37.8" customHeight="1">
      <c r="A212" s="34"/>
      <c r="B212" s="35"/>
      <c r="C212" s="195" t="s">
        <v>348</v>
      </c>
      <c r="D212" s="195" t="s">
        <v>164</v>
      </c>
      <c r="E212" s="196" t="s">
        <v>339</v>
      </c>
      <c r="F212" s="197" t="s">
        <v>340</v>
      </c>
      <c r="G212" s="198" t="s">
        <v>167</v>
      </c>
      <c r="H212" s="199">
        <v>267</v>
      </c>
      <c r="I212" s="200"/>
      <c r="J212" s="201">
        <f>ROUND(I212*H212,2)</f>
        <v>0</v>
      </c>
      <c r="K212" s="197" t="s">
        <v>168</v>
      </c>
      <c r="L212" s="40"/>
      <c r="M212" s="202" t="s">
        <v>1</v>
      </c>
      <c r="N212" s="203" t="s">
        <v>43</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169</v>
      </c>
      <c r="AT212" s="206" t="s">
        <v>164</v>
      </c>
      <c r="AU212" s="206" t="s">
        <v>78</v>
      </c>
      <c r="AY212" s="13" t="s">
        <v>170</v>
      </c>
      <c r="BE212" s="207">
        <f>IF(N212="základní",J212,0)</f>
        <v>0</v>
      </c>
      <c r="BF212" s="207">
        <f>IF(N212="snížená",J212,0)</f>
        <v>0</v>
      </c>
      <c r="BG212" s="207">
        <f>IF(N212="zákl. přenesená",J212,0)</f>
        <v>0</v>
      </c>
      <c r="BH212" s="207">
        <f>IF(N212="sníž. přenesená",J212,0)</f>
        <v>0</v>
      </c>
      <c r="BI212" s="207">
        <f>IF(N212="nulová",J212,0)</f>
        <v>0</v>
      </c>
      <c r="BJ212" s="13" t="s">
        <v>85</v>
      </c>
      <c r="BK212" s="207">
        <f>ROUND(I212*H212,2)</f>
        <v>0</v>
      </c>
      <c r="BL212" s="13" t="s">
        <v>169</v>
      </c>
      <c r="BM212" s="206" t="s">
        <v>836</v>
      </c>
    </row>
    <row r="213" s="2" customFormat="1">
      <c r="A213" s="34"/>
      <c r="B213" s="35"/>
      <c r="C213" s="36"/>
      <c r="D213" s="208" t="s">
        <v>172</v>
      </c>
      <c r="E213" s="36"/>
      <c r="F213" s="209" t="s">
        <v>342</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172</v>
      </c>
      <c r="AU213" s="13" t="s">
        <v>78</v>
      </c>
    </row>
    <row r="214" s="2" customFormat="1" ht="24.15" customHeight="1">
      <c r="A214" s="34"/>
      <c r="B214" s="35"/>
      <c r="C214" s="195" t="s">
        <v>354</v>
      </c>
      <c r="D214" s="195" t="s">
        <v>164</v>
      </c>
      <c r="E214" s="196" t="s">
        <v>344</v>
      </c>
      <c r="F214" s="197" t="s">
        <v>345</v>
      </c>
      <c r="G214" s="198" t="s">
        <v>214</v>
      </c>
      <c r="H214" s="199">
        <v>187.19999999999999</v>
      </c>
      <c r="I214" s="200"/>
      <c r="J214" s="201">
        <f>ROUND(I214*H214,2)</f>
        <v>0</v>
      </c>
      <c r="K214" s="197" t="s">
        <v>168</v>
      </c>
      <c r="L214" s="40"/>
      <c r="M214" s="202" t="s">
        <v>1</v>
      </c>
      <c r="N214" s="203" t="s">
        <v>43</v>
      </c>
      <c r="O214" s="87"/>
      <c r="P214" s="204">
        <f>O214*H214</f>
        <v>0</v>
      </c>
      <c r="Q214" s="204">
        <v>0</v>
      </c>
      <c r="R214" s="204">
        <f>Q214*H214</f>
        <v>0</v>
      </c>
      <c r="S214" s="204">
        <v>0</v>
      </c>
      <c r="T214" s="205">
        <f>S214*H214</f>
        <v>0</v>
      </c>
      <c r="U214" s="34"/>
      <c r="V214" s="34"/>
      <c r="W214" s="34"/>
      <c r="X214" s="34"/>
      <c r="Y214" s="34"/>
      <c r="Z214" s="34"/>
      <c r="AA214" s="34"/>
      <c r="AB214" s="34"/>
      <c r="AC214" s="34"/>
      <c r="AD214" s="34"/>
      <c r="AE214" s="34"/>
      <c r="AR214" s="206" t="s">
        <v>169</v>
      </c>
      <c r="AT214" s="206" t="s">
        <v>164</v>
      </c>
      <c r="AU214" s="206" t="s">
        <v>78</v>
      </c>
      <c r="AY214" s="13" t="s">
        <v>170</v>
      </c>
      <c r="BE214" s="207">
        <f>IF(N214="základní",J214,0)</f>
        <v>0</v>
      </c>
      <c r="BF214" s="207">
        <f>IF(N214="snížená",J214,0)</f>
        <v>0</v>
      </c>
      <c r="BG214" s="207">
        <f>IF(N214="zákl. přenesená",J214,0)</f>
        <v>0</v>
      </c>
      <c r="BH214" s="207">
        <f>IF(N214="sníž. přenesená",J214,0)</f>
        <v>0</v>
      </c>
      <c r="BI214" s="207">
        <f>IF(N214="nulová",J214,0)</f>
        <v>0</v>
      </c>
      <c r="BJ214" s="13" t="s">
        <v>85</v>
      </c>
      <c r="BK214" s="207">
        <f>ROUND(I214*H214,2)</f>
        <v>0</v>
      </c>
      <c r="BL214" s="13" t="s">
        <v>169</v>
      </c>
      <c r="BM214" s="206" t="s">
        <v>837</v>
      </c>
    </row>
    <row r="215" s="2" customFormat="1">
      <c r="A215" s="34"/>
      <c r="B215" s="35"/>
      <c r="C215" s="36"/>
      <c r="D215" s="208" t="s">
        <v>172</v>
      </c>
      <c r="E215" s="36"/>
      <c r="F215" s="209" t="s">
        <v>347</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172</v>
      </c>
      <c r="AU215" s="13" t="s">
        <v>78</v>
      </c>
    </row>
    <row r="216" s="2" customFormat="1" ht="24.15" customHeight="1">
      <c r="A216" s="34"/>
      <c r="B216" s="35"/>
      <c r="C216" s="195" t="s">
        <v>359</v>
      </c>
      <c r="D216" s="195" t="s">
        <v>164</v>
      </c>
      <c r="E216" s="196" t="s">
        <v>349</v>
      </c>
      <c r="F216" s="197" t="s">
        <v>350</v>
      </c>
      <c r="G216" s="198" t="s">
        <v>351</v>
      </c>
      <c r="H216" s="199">
        <v>0.112</v>
      </c>
      <c r="I216" s="200"/>
      <c r="J216" s="201">
        <f>ROUND(I216*H216,2)</f>
        <v>0</v>
      </c>
      <c r="K216" s="197" t="s">
        <v>168</v>
      </c>
      <c r="L216" s="40"/>
      <c r="M216" s="202" t="s">
        <v>1</v>
      </c>
      <c r="N216" s="203" t="s">
        <v>43</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169</v>
      </c>
      <c r="AT216" s="206" t="s">
        <v>164</v>
      </c>
      <c r="AU216" s="206" t="s">
        <v>78</v>
      </c>
      <c r="AY216" s="13" t="s">
        <v>170</v>
      </c>
      <c r="BE216" s="207">
        <f>IF(N216="základní",J216,0)</f>
        <v>0</v>
      </c>
      <c r="BF216" s="207">
        <f>IF(N216="snížená",J216,0)</f>
        <v>0</v>
      </c>
      <c r="BG216" s="207">
        <f>IF(N216="zákl. přenesená",J216,0)</f>
        <v>0</v>
      </c>
      <c r="BH216" s="207">
        <f>IF(N216="sníž. přenesená",J216,0)</f>
        <v>0</v>
      </c>
      <c r="BI216" s="207">
        <f>IF(N216="nulová",J216,0)</f>
        <v>0</v>
      </c>
      <c r="BJ216" s="13" t="s">
        <v>85</v>
      </c>
      <c r="BK216" s="207">
        <f>ROUND(I216*H216,2)</f>
        <v>0</v>
      </c>
      <c r="BL216" s="13" t="s">
        <v>169</v>
      </c>
      <c r="BM216" s="206" t="s">
        <v>838</v>
      </c>
    </row>
    <row r="217" s="2" customFormat="1">
      <c r="A217" s="34"/>
      <c r="B217" s="35"/>
      <c r="C217" s="36"/>
      <c r="D217" s="208" t="s">
        <v>172</v>
      </c>
      <c r="E217" s="36"/>
      <c r="F217" s="209" t="s">
        <v>839</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172</v>
      </c>
      <c r="AU217" s="13" t="s">
        <v>78</v>
      </c>
    </row>
    <row r="218" s="2" customFormat="1" ht="24.15" customHeight="1">
      <c r="A218" s="34"/>
      <c r="B218" s="35"/>
      <c r="C218" s="195" t="s">
        <v>364</v>
      </c>
      <c r="D218" s="195" t="s">
        <v>164</v>
      </c>
      <c r="E218" s="196" t="s">
        <v>840</v>
      </c>
      <c r="F218" s="197" t="s">
        <v>841</v>
      </c>
      <c r="G218" s="198" t="s">
        <v>351</v>
      </c>
      <c r="H218" s="199">
        <v>0.023</v>
      </c>
      <c r="I218" s="200"/>
      <c r="J218" s="201">
        <f>ROUND(I218*H218,2)</f>
        <v>0</v>
      </c>
      <c r="K218" s="197" t="s">
        <v>168</v>
      </c>
      <c r="L218" s="40"/>
      <c r="M218" s="202" t="s">
        <v>1</v>
      </c>
      <c r="N218" s="203" t="s">
        <v>43</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169</v>
      </c>
      <c r="AT218" s="206" t="s">
        <v>164</v>
      </c>
      <c r="AU218" s="206" t="s">
        <v>78</v>
      </c>
      <c r="AY218" s="13" t="s">
        <v>170</v>
      </c>
      <c r="BE218" s="207">
        <f>IF(N218="základní",J218,0)</f>
        <v>0</v>
      </c>
      <c r="BF218" s="207">
        <f>IF(N218="snížená",J218,0)</f>
        <v>0</v>
      </c>
      <c r="BG218" s="207">
        <f>IF(N218="zákl. přenesená",J218,0)</f>
        <v>0</v>
      </c>
      <c r="BH218" s="207">
        <f>IF(N218="sníž. přenesená",J218,0)</f>
        <v>0</v>
      </c>
      <c r="BI218" s="207">
        <f>IF(N218="nulová",J218,0)</f>
        <v>0</v>
      </c>
      <c r="BJ218" s="13" t="s">
        <v>85</v>
      </c>
      <c r="BK218" s="207">
        <f>ROUND(I218*H218,2)</f>
        <v>0</v>
      </c>
      <c r="BL218" s="13" t="s">
        <v>169</v>
      </c>
      <c r="BM218" s="206" t="s">
        <v>842</v>
      </c>
    </row>
    <row r="219" s="2" customFormat="1">
      <c r="A219" s="34"/>
      <c r="B219" s="35"/>
      <c r="C219" s="36"/>
      <c r="D219" s="208" t="s">
        <v>181</v>
      </c>
      <c r="E219" s="36"/>
      <c r="F219" s="209" t="s">
        <v>843</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181</v>
      </c>
      <c r="AU219" s="13" t="s">
        <v>78</v>
      </c>
    </row>
    <row r="220" s="2" customFormat="1">
      <c r="A220" s="34"/>
      <c r="B220" s="35"/>
      <c r="C220" s="36"/>
      <c r="D220" s="208" t="s">
        <v>172</v>
      </c>
      <c r="E220" s="36"/>
      <c r="F220" s="209" t="s">
        <v>844</v>
      </c>
      <c r="G220" s="36"/>
      <c r="H220" s="36"/>
      <c r="I220" s="210"/>
      <c r="J220" s="36"/>
      <c r="K220" s="36"/>
      <c r="L220" s="40"/>
      <c r="M220" s="211"/>
      <c r="N220" s="212"/>
      <c r="O220" s="87"/>
      <c r="P220" s="87"/>
      <c r="Q220" s="87"/>
      <c r="R220" s="87"/>
      <c r="S220" s="87"/>
      <c r="T220" s="88"/>
      <c r="U220" s="34"/>
      <c r="V220" s="34"/>
      <c r="W220" s="34"/>
      <c r="X220" s="34"/>
      <c r="Y220" s="34"/>
      <c r="Z220" s="34"/>
      <c r="AA220" s="34"/>
      <c r="AB220" s="34"/>
      <c r="AC220" s="34"/>
      <c r="AD220" s="34"/>
      <c r="AE220" s="34"/>
      <c r="AT220" s="13" t="s">
        <v>172</v>
      </c>
      <c r="AU220" s="13" t="s">
        <v>78</v>
      </c>
    </row>
    <row r="221" s="2" customFormat="1" ht="24.15" customHeight="1">
      <c r="A221" s="34"/>
      <c r="B221" s="35"/>
      <c r="C221" s="195" t="s">
        <v>368</v>
      </c>
      <c r="D221" s="195" t="s">
        <v>164</v>
      </c>
      <c r="E221" s="196" t="s">
        <v>360</v>
      </c>
      <c r="F221" s="197" t="s">
        <v>361</v>
      </c>
      <c r="G221" s="198" t="s">
        <v>214</v>
      </c>
      <c r="H221" s="199">
        <v>187.19999999999999</v>
      </c>
      <c r="I221" s="200"/>
      <c r="J221" s="201">
        <f>ROUND(I221*H221,2)</f>
        <v>0</v>
      </c>
      <c r="K221" s="197" t="s">
        <v>168</v>
      </c>
      <c r="L221" s="40"/>
      <c r="M221" s="202" t="s">
        <v>1</v>
      </c>
      <c r="N221" s="203" t="s">
        <v>43</v>
      </c>
      <c r="O221" s="87"/>
      <c r="P221" s="204">
        <f>O221*H221</f>
        <v>0</v>
      </c>
      <c r="Q221" s="204">
        <v>0</v>
      </c>
      <c r="R221" s="204">
        <f>Q221*H221</f>
        <v>0</v>
      </c>
      <c r="S221" s="204">
        <v>0</v>
      </c>
      <c r="T221" s="205">
        <f>S221*H221</f>
        <v>0</v>
      </c>
      <c r="U221" s="34"/>
      <c r="V221" s="34"/>
      <c r="W221" s="34"/>
      <c r="X221" s="34"/>
      <c r="Y221" s="34"/>
      <c r="Z221" s="34"/>
      <c r="AA221" s="34"/>
      <c r="AB221" s="34"/>
      <c r="AC221" s="34"/>
      <c r="AD221" s="34"/>
      <c r="AE221" s="34"/>
      <c r="AR221" s="206" t="s">
        <v>169</v>
      </c>
      <c r="AT221" s="206" t="s">
        <v>164</v>
      </c>
      <c r="AU221" s="206" t="s">
        <v>78</v>
      </c>
      <c r="AY221" s="13" t="s">
        <v>170</v>
      </c>
      <c r="BE221" s="207">
        <f>IF(N221="základní",J221,0)</f>
        <v>0</v>
      </c>
      <c r="BF221" s="207">
        <f>IF(N221="snížená",J221,0)</f>
        <v>0</v>
      </c>
      <c r="BG221" s="207">
        <f>IF(N221="zákl. přenesená",J221,0)</f>
        <v>0</v>
      </c>
      <c r="BH221" s="207">
        <f>IF(N221="sníž. přenesená",J221,0)</f>
        <v>0</v>
      </c>
      <c r="BI221" s="207">
        <f>IF(N221="nulová",J221,0)</f>
        <v>0</v>
      </c>
      <c r="BJ221" s="13" t="s">
        <v>85</v>
      </c>
      <c r="BK221" s="207">
        <f>ROUND(I221*H221,2)</f>
        <v>0</v>
      </c>
      <c r="BL221" s="13" t="s">
        <v>169</v>
      </c>
      <c r="BM221" s="206" t="s">
        <v>845</v>
      </c>
    </row>
    <row r="222" s="2" customFormat="1">
      <c r="A222" s="34"/>
      <c r="B222" s="35"/>
      <c r="C222" s="36"/>
      <c r="D222" s="208" t="s">
        <v>172</v>
      </c>
      <c r="E222" s="36"/>
      <c r="F222" s="209" t="s">
        <v>363</v>
      </c>
      <c r="G222" s="36"/>
      <c r="H222" s="36"/>
      <c r="I222" s="210"/>
      <c r="J222" s="36"/>
      <c r="K222" s="36"/>
      <c r="L222" s="40"/>
      <c r="M222" s="211"/>
      <c r="N222" s="212"/>
      <c r="O222" s="87"/>
      <c r="P222" s="87"/>
      <c r="Q222" s="87"/>
      <c r="R222" s="87"/>
      <c r="S222" s="87"/>
      <c r="T222" s="88"/>
      <c r="U222" s="34"/>
      <c r="V222" s="34"/>
      <c r="W222" s="34"/>
      <c r="X222" s="34"/>
      <c r="Y222" s="34"/>
      <c r="Z222" s="34"/>
      <c r="AA222" s="34"/>
      <c r="AB222" s="34"/>
      <c r="AC222" s="34"/>
      <c r="AD222" s="34"/>
      <c r="AE222" s="34"/>
      <c r="AT222" s="13" t="s">
        <v>172</v>
      </c>
      <c r="AU222" s="13" t="s">
        <v>78</v>
      </c>
    </row>
    <row r="223" s="10" customFormat="1">
      <c r="A223" s="10"/>
      <c r="B223" s="213"/>
      <c r="C223" s="214"/>
      <c r="D223" s="208" t="s">
        <v>187</v>
      </c>
      <c r="E223" s="215" t="s">
        <v>1</v>
      </c>
      <c r="F223" s="216" t="s">
        <v>846</v>
      </c>
      <c r="G223" s="214"/>
      <c r="H223" s="217">
        <v>187.19999999999999</v>
      </c>
      <c r="I223" s="218"/>
      <c r="J223" s="214"/>
      <c r="K223" s="214"/>
      <c r="L223" s="219"/>
      <c r="M223" s="220"/>
      <c r="N223" s="221"/>
      <c r="O223" s="221"/>
      <c r="P223" s="221"/>
      <c r="Q223" s="221"/>
      <c r="R223" s="221"/>
      <c r="S223" s="221"/>
      <c r="T223" s="222"/>
      <c r="U223" s="10"/>
      <c r="V223" s="10"/>
      <c r="W223" s="10"/>
      <c r="X223" s="10"/>
      <c r="Y223" s="10"/>
      <c r="Z223" s="10"/>
      <c r="AA223" s="10"/>
      <c r="AB223" s="10"/>
      <c r="AC223" s="10"/>
      <c r="AD223" s="10"/>
      <c r="AE223" s="10"/>
      <c r="AT223" s="223" t="s">
        <v>187</v>
      </c>
      <c r="AU223" s="223" t="s">
        <v>78</v>
      </c>
      <c r="AV223" s="10" t="s">
        <v>87</v>
      </c>
      <c r="AW223" s="10" t="s">
        <v>34</v>
      </c>
      <c r="AX223" s="10" t="s">
        <v>85</v>
      </c>
      <c r="AY223" s="223" t="s">
        <v>170</v>
      </c>
    </row>
    <row r="224" s="2" customFormat="1" ht="44.25" customHeight="1">
      <c r="A224" s="34"/>
      <c r="B224" s="35"/>
      <c r="C224" s="195" t="s">
        <v>847</v>
      </c>
      <c r="D224" s="195" t="s">
        <v>164</v>
      </c>
      <c r="E224" s="196" t="s">
        <v>355</v>
      </c>
      <c r="F224" s="197" t="s">
        <v>356</v>
      </c>
      <c r="G224" s="198" t="s">
        <v>214</v>
      </c>
      <c r="H224" s="199">
        <v>51</v>
      </c>
      <c r="I224" s="200"/>
      <c r="J224" s="201">
        <f>ROUND(I224*H224,2)</f>
        <v>0</v>
      </c>
      <c r="K224" s="197" t="s">
        <v>168</v>
      </c>
      <c r="L224" s="40"/>
      <c r="M224" s="202" t="s">
        <v>1</v>
      </c>
      <c r="N224" s="203" t="s">
        <v>43</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169</v>
      </c>
      <c r="AT224" s="206" t="s">
        <v>164</v>
      </c>
      <c r="AU224" s="206" t="s">
        <v>78</v>
      </c>
      <c r="AY224" s="13" t="s">
        <v>170</v>
      </c>
      <c r="BE224" s="207">
        <f>IF(N224="základní",J224,0)</f>
        <v>0</v>
      </c>
      <c r="BF224" s="207">
        <f>IF(N224="snížená",J224,0)</f>
        <v>0</v>
      </c>
      <c r="BG224" s="207">
        <f>IF(N224="zákl. přenesená",J224,0)</f>
        <v>0</v>
      </c>
      <c r="BH224" s="207">
        <f>IF(N224="sníž. přenesená",J224,0)</f>
        <v>0</v>
      </c>
      <c r="BI224" s="207">
        <f>IF(N224="nulová",J224,0)</f>
        <v>0</v>
      </c>
      <c r="BJ224" s="13" t="s">
        <v>85</v>
      </c>
      <c r="BK224" s="207">
        <f>ROUND(I224*H224,2)</f>
        <v>0</v>
      </c>
      <c r="BL224" s="13" t="s">
        <v>169</v>
      </c>
      <c r="BM224" s="206" t="s">
        <v>848</v>
      </c>
    </row>
    <row r="225" s="2" customFormat="1">
      <c r="A225" s="34"/>
      <c r="B225" s="35"/>
      <c r="C225" s="36"/>
      <c r="D225" s="208" t="s">
        <v>172</v>
      </c>
      <c r="E225" s="36"/>
      <c r="F225" s="209" t="s">
        <v>358</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172</v>
      </c>
      <c r="AU225" s="13" t="s">
        <v>78</v>
      </c>
    </row>
    <row r="226" s="2" customFormat="1" ht="24.15" customHeight="1">
      <c r="A226" s="34"/>
      <c r="B226" s="35"/>
      <c r="C226" s="195" t="s">
        <v>372</v>
      </c>
      <c r="D226" s="195" t="s">
        <v>164</v>
      </c>
      <c r="E226" s="196" t="s">
        <v>365</v>
      </c>
      <c r="F226" s="197" t="s">
        <v>366</v>
      </c>
      <c r="G226" s="198" t="s">
        <v>214</v>
      </c>
      <c r="H226" s="199">
        <v>187.19999999999999</v>
      </c>
      <c r="I226" s="200"/>
      <c r="J226" s="201">
        <f>ROUND(I226*H226,2)</f>
        <v>0</v>
      </c>
      <c r="K226" s="197" t="s">
        <v>168</v>
      </c>
      <c r="L226" s="40"/>
      <c r="M226" s="202" t="s">
        <v>1</v>
      </c>
      <c r="N226" s="203" t="s">
        <v>43</v>
      </c>
      <c r="O226" s="87"/>
      <c r="P226" s="204">
        <f>O226*H226</f>
        <v>0</v>
      </c>
      <c r="Q226" s="204">
        <v>0</v>
      </c>
      <c r="R226" s="204">
        <f>Q226*H226</f>
        <v>0</v>
      </c>
      <c r="S226" s="204">
        <v>0</v>
      </c>
      <c r="T226" s="205">
        <f>S226*H226</f>
        <v>0</v>
      </c>
      <c r="U226" s="34"/>
      <c r="V226" s="34"/>
      <c r="W226" s="34"/>
      <c r="X226" s="34"/>
      <c r="Y226" s="34"/>
      <c r="Z226" s="34"/>
      <c r="AA226" s="34"/>
      <c r="AB226" s="34"/>
      <c r="AC226" s="34"/>
      <c r="AD226" s="34"/>
      <c r="AE226" s="34"/>
      <c r="AR226" s="206" t="s">
        <v>169</v>
      </c>
      <c r="AT226" s="206" t="s">
        <v>164</v>
      </c>
      <c r="AU226" s="206" t="s">
        <v>78</v>
      </c>
      <c r="AY226" s="13" t="s">
        <v>170</v>
      </c>
      <c r="BE226" s="207">
        <f>IF(N226="základní",J226,0)</f>
        <v>0</v>
      </c>
      <c r="BF226" s="207">
        <f>IF(N226="snížená",J226,0)</f>
        <v>0</v>
      </c>
      <c r="BG226" s="207">
        <f>IF(N226="zákl. přenesená",J226,0)</f>
        <v>0</v>
      </c>
      <c r="BH226" s="207">
        <f>IF(N226="sníž. přenesená",J226,0)</f>
        <v>0</v>
      </c>
      <c r="BI226" s="207">
        <f>IF(N226="nulová",J226,0)</f>
        <v>0</v>
      </c>
      <c r="BJ226" s="13" t="s">
        <v>85</v>
      </c>
      <c r="BK226" s="207">
        <f>ROUND(I226*H226,2)</f>
        <v>0</v>
      </c>
      <c r="BL226" s="13" t="s">
        <v>169</v>
      </c>
      <c r="BM226" s="206" t="s">
        <v>849</v>
      </c>
    </row>
    <row r="227" s="2" customFormat="1">
      <c r="A227" s="34"/>
      <c r="B227" s="35"/>
      <c r="C227" s="36"/>
      <c r="D227" s="208" t="s">
        <v>172</v>
      </c>
      <c r="E227" s="36"/>
      <c r="F227" s="209" t="s">
        <v>363</v>
      </c>
      <c r="G227" s="36"/>
      <c r="H227" s="36"/>
      <c r="I227" s="210"/>
      <c r="J227" s="36"/>
      <c r="K227" s="36"/>
      <c r="L227" s="40"/>
      <c r="M227" s="211"/>
      <c r="N227" s="212"/>
      <c r="O227" s="87"/>
      <c r="P227" s="87"/>
      <c r="Q227" s="87"/>
      <c r="R227" s="87"/>
      <c r="S227" s="87"/>
      <c r="T227" s="88"/>
      <c r="U227" s="34"/>
      <c r="V227" s="34"/>
      <c r="W227" s="34"/>
      <c r="X227" s="34"/>
      <c r="Y227" s="34"/>
      <c r="Z227" s="34"/>
      <c r="AA227" s="34"/>
      <c r="AB227" s="34"/>
      <c r="AC227" s="34"/>
      <c r="AD227" s="34"/>
      <c r="AE227" s="34"/>
      <c r="AT227" s="13" t="s">
        <v>172</v>
      </c>
      <c r="AU227" s="13" t="s">
        <v>78</v>
      </c>
    </row>
    <row r="228" s="2" customFormat="1" ht="24.15" customHeight="1">
      <c r="A228" s="34"/>
      <c r="B228" s="35"/>
      <c r="C228" s="195" t="s">
        <v>377</v>
      </c>
      <c r="D228" s="195" t="s">
        <v>164</v>
      </c>
      <c r="E228" s="196" t="s">
        <v>850</v>
      </c>
      <c r="F228" s="197" t="s">
        <v>851</v>
      </c>
      <c r="G228" s="198" t="s">
        <v>167</v>
      </c>
      <c r="H228" s="199">
        <v>2</v>
      </c>
      <c r="I228" s="200"/>
      <c r="J228" s="201">
        <f>ROUND(I228*H228,2)</f>
        <v>0</v>
      </c>
      <c r="K228" s="197" t="s">
        <v>168</v>
      </c>
      <c r="L228" s="40"/>
      <c r="M228" s="202" t="s">
        <v>1</v>
      </c>
      <c r="N228" s="203" t="s">
        <v>43</v>
      </c>
      <c r="O228" s="87"/>
      <c r="P228" s="204">
        <f>O228*H228</f>
        <v>0</v>
      </c>
      <c r="Q228" s="204">
        <v>0</v>
      </c>
      <c r="R228" s="204">
        <f>Q228*H228</f>
        <v>0</v>
      </c>
      <c r="S228" s="204">
        <v>0</v>
      </c>
      <c r="T228" s="205">
        <f>S228*H228</f>
        <v>0</v>
      </c>
      <c r="U228" s="34"/>
      <c r="V228" s="34"/>
      <c r="W228" s="34"/>
      <c r="X228" s="34"/>
      <c r="Y228" s="34"/>
      <c r="Z228" s="34"/>
      <c r="AA228" s="34"/>
      <c r="AB228" s="34"/>
      <c r="AC228" s="34"/>
      <c r="AD228" s="34"/>
      <c r="AE228" s="34"/>
      <c r="AR228" s="206" t="s">
        <v>169</v>
      </c>
      <c r="AT228" s="206" t="s">
        <v>164</v>
      </c>
      <c r="AU228" s="206" t="s">
        <v>78</v>
      </c>
      <c r="AY228" s="13" t="s">
        <v>170</v>
      </c>
      <c r="BE228" s="207">
        <f>IF(N228="základní",J228,0)</f>
        <v>0</v>
      </c>
      <c r="BF228" s="207">
        <f>IF(N228="snížená",J228,0)</f>
        <v>0</v>
      </c>
      <c r="BG228" s="207">
        <f>IF(N228="zákl. přenesená",J228,0)</f>
        <v>0</v>
      </c>
      <c r="BH228" s="207">
        <f>IF(N228="sníž. přenesená",J228,0)</f>
        <v>0</v>
      </c>
      <c r="BI228" s="207">
        <f>IF(N228="nulová",J228,0)</f>
        <v>0</v>
      </c>
      <c r="BJ228" s="13" t="s">
        <v>85</v>
      </c>
      <c r="BK228" s="207">
        <f>ROUND(I228*H228,2)</f>
        <v>0</v>
      </c>
      <c r="BL228" s="13" t="s">
        <v>169</v>
      </c>
      <c r="BM228" s="206" t="s">
        <v>852</v>
      </c>
    </row>
    <row r="229" s="2" customFormat="1">
      <c r="A229" s="34"/>
      <c r="B229" s="35"/>
      <c r="C229" s="36"/>
      <c r="D229" s="208" t="s">
        <v>181</v>
      </c>
      <c r="E229" s="36"/>
      <c r="F229" s="209" t="s">
        <v>853</v>
      </c>
      <c r="G229" s="36"/>
      <c r="H229" s="36"/>
      <c r="I229" s="210"/>
      <c r="J229" s="36"/>
      <c r="K229" s="36"/>
      <c r="L229" s="40"/>
      <c r="M229" s="211"/>
      <c r="N229" s="212"/>
      <c r="O229" s="87"/>
      <c r="P229" s="87"/>
      <c r="Q229" s="87"/>
      <c r="R229" s="87"/>
      <c r="S229" s="87"/>
      <c r="T229" s="88"/>
      <c r="U229" s="34"/>
      <c r="V229" s="34"/>
      <c r="W229" s="34"/>
      <c r="X229" s="34"/>
      <c r="Y229" s="34"/>
      <c r="Z229" s="34"/>
      <c r="AA229" s="34"/>
      <c r="AB229" s="34"/>
      <c r="AC229" s="34"/>
      <c r="AD229" s="34"/>
      <c r="AE229" s="34"/>
      <c r="AT229" s="13" t="s">
        <v>181</v>
      </c>
      <c r="AU229" s="13" t="s">
        <v>78</v>
      </c>
    </row>
    <row r="230" s="2" customFormat="1">
      <c r="A230" s="34"/>
      <c r="B230" s="35"/>
      <c r="C230" s="36"/>
      <c r="D230" s="208" t="s">
        <v>172</v>
      </c>
      <c r="E230" s="36"/>
      <c r="F230" s="209" t="s">
        <v>854</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172</v>
      </c>
      <c r="AU230" s="13" t="s">
        <v>78</v>
      </c>
    </row>
    <row r="231" s="2" customFormat="1" ht="24.15" customHeight="1">
      <c r="A231" s="34"/>
      <c r="B231" s="35"/>
      <c r="C231" s="195" t="s">
        <v>381</v>
      </c>
      <c r="D231" s="195" t="s">
        <v>164</v>
      </c>
      <c r="E231" s="196" t="s">
        <v>855</v>
      </c>
      <c r="F231" s="197" t="s">
        <v>856</v>
      </c>
      <c r="G231" s="198" t="s">
        <v>167</v>
      </c>
      <c r="H231" s="199">
        <v>2</v>
      </c>
      <c r="I231" s="200"/>
      <c r="J231" s="201">
        <f>ROUND(I231*H231,2)</f>
        <v>0</v>
      </c>
      <c r="K231" s="197" t="s">
        <v>168</v>
      </c>
      <c r="L231" s="40"/>
      <c r="M231" s="202" t="s">
        <v>1</v>
      </c>
      <c r="N231" s="203" t="s">
        <v>43</v>
      </c>
      <c r="O231" s="87"/>
      <c r="P231" s="204">
        <f>O231*H231</f>
        <v>0</v>
      </c>
      <c r="Q231" s="204">
        <v>0</v>
      </c>
      <c r="R231" s="204">
        <f>Q231*H231</f>
        <v>0</v>
      </c>
      <c r="S231" s="204">
        <v>0</v>
      </c>
      <c r="T231" s="205">
        <f>S231*H231</f>
        <v>0</v>
      </c>
      <c r="U231" s="34"/>
      <c r="V231" s="34"/>
      <c r="W231" s="34"/>
      <c r="X231" s="34"/>
      <c r="Y231" s="34"/>
      <c r="Z231" s="34"/>
      <c r="AA231" s="34"/>
      <c r="AB231" s="34"/>
      <c r="AC231" s="34"/>
      <c r="AD231" s="34"/>
      <c r="AE231" s="34"/>
      <c r="AR231" s="206" t="s">
        <v>169</v>
      </c>
      <c r="AT231" s="206" t="s">
        <v>164</v>
      </c>
      <c r="AU231" s="206" t="s">
        <v>78</v>
      </c>
      <c r="AY231" s="13" t="s">
        <v>170</v>
      </c>
      <c r="BE231" s="207">
        <f>IF(N231="základní",J231,0)</f>
        <v>0</v>
      </c>
      <c r="BF231" s="207">
        <f>IF(N231="snížená",J231,0)</f>
        <v>0</v>
      </c>
      <c r="BG231" s="207">
        <f>IF(N231="zákl. přenesená",J231,0)</f>
        <v>0</v>
      </c>
      <c r="BH231" s="207">
        <f>IF(N231="sníž. přenesená",J231,0)</f>
        <v>0</v>
      </c>
      <c r="BI231" s="207">
        <f>IF(N231="nulová",J231,0)</f>
        <v>0</v>
      </c>
      <c r="BJ231" s="13" t="s">
        <v>85</v>
      </c>
      <c r="BK231" s="207">
        <f>ROUND(I231*H231,2)</f>
        <v>0</v>
      </c>
      <c r="BL231" s="13" t="s">
        <v>169</v>
      </c>
      <c r="BM231" s="206" t="s">
        <v>857</v>
      </c>
    </row>
    <row r="232" s="2" customFormat="1">
      <c r="A232" s="34"/>
      <c r="B232" s="35"/>
      <c r="C232" s="36"/>
      <c r="D232" s="208" t="s">
        <v>181</v>
      </c>
      <c r="E232" s="36"/>
      <c r="F232" s="209" t="s">
        <v>858</v>
      </c>
      <c r="G232" s="36"/>
      <c r="H232" s="36"/>
      <c r="I232" s="210"/>
      <c r="J232" s="36"/>
      <c r="K232" s="36"/>
      <c r="L232" s="40"/>
      <c r="M232" s="211"/>
      <c r="N232" s="212"/>
      <c r="O232" s="87"/>
      <c r="P232" s="87"/>
      <c r="Q232" s="87"/>
      <c r="R232" s="87"/>
      <c r="S232" s="87"/>
      <c r="T232" s="88"/>
      <c r="U232" s="34"/>
      <c r="V232" s="34"/>
      <c r="W232" s="34"/>
      <c r="X232" s="34"/>
      <c r="Y232" s="34"/>
      <c r="Z232" s="34"/>
      <c r="AA232" s="34"/>
      <c r="AB232" s="34"/>
      <c r="AC232" s="34"/>
      <c r="AD232" s="34"/>
      <c r="AE232" s="34"/>
      <c r="AT232" s="13" t="s">
        <v>181</v>
      </c>
      <c r="AU232" s="13" t="s">
        <v>78</v>
      </c>
    </row>
    <row r="233" s="2" customFormat="1" ht="24.15" customHeight="1">
      <c r="A233" s="34"/>
      <c r="B233" s="35"/>
      <c r="C233" s="195" t="s">
        <v>386</v>
      </c>
      <c r="D233" s="195" t="s">
        <v>164</v>
      </c>
      <c r="E233" s="196" t="s">
        <v>859</v>
      </c>
      <c r="F233" s="197" t="s">
        <v>860</v>
      </c>
      <c r="G233" s="198" t="s">
        <v>167</v>
      </c>
      <c r="H233" s="199">
        <v>2</v>
      </c>
      <c r="I233" s="200"/>
      <c r="J233" s="201">
        <f>ROUND(I233*H233,2)</f>
        <v>0</v>
      </c>
      <c r="K233" s="197" t="s">
        <v>168</v>
      </c>
      <c r="L233" s="40"/>
      <c r="M233" s="202" t="s">
        <v>1</v>
      </c>
      <c r="N233" s="203" t="s">
        <v>43</v>
      </c>
      <c r="O233" s="87"/>
      <c r="P233" s="204">
        <f>O233*H233</f>
        <v>0</v>
      </c>
      <c r="Q233" s="204">
        <v>0</v>
      </c>
      <c r="R233" s="204">
        <f>Q233*H233</f>
        <v>0</v>
      </c>
      <c r="S233" s="204">
        <v>0</v>
      </c>
      <c r="T233" s="205">
        <f>S233*H233</f>
        <v>0</v>
      </c>
      <c r="U233" s="34"/>
      <c r="V233" s="34"/>
      <c r="W233" s="34"/>
      <c r="X233" s="34"/>
      <c r="Y233" s="34"/>
      <c r="Z233" s="34"/>
      <c r="AA233" s="34"/>
      <c r="AB233" s="34"/>
      <c r="AC233" s="34"/>
      <c r="AD233" s="34"/>
      <c r="AE233" s="34"/>
      <c r="AR233" s="206" t="s">
        <v>169</v>
      </c>
      <c r="AT233" s="206" t="s">
        <v>164</v>
      </c>
      <c r="AU233" s="206" t="s">
        <v>78</v>
      </c>
      <c r="AY233" s="13" t="s">
        <v>170</v>
      </c>
      <c r="BE233" s="207">
        <f>IF(N233="základní",J233,0)</f>
        <v>0</v>
      </c>
      <c r="BF233" s="207">
        <f>IF(N233="snížená",J233,0)</f>
        <v>0</v>
      </c>
      <c r="BG233" s="207">
        <f>IF(N233="zákl. přenesená",J233,0)</f>
        <v>0</v>
      </c>
      <c r="BH233" s="207">
        <f>IF(N233="sníž. přenesená",J233,0)</f>
        <v>0</v>
      </c>
      <c r="BI233" s="207">
        <f>IF(N233="nulová",J233,0)</f>
        <v>0</v>
      </c>
      <c r="BJ233" s="13" t="s">
        <v>85</v>
      </c>
      <c r="BK233" s="207">
        <f>ROUND(I233*H233,2)</f>
        <v>0</v>
      </c>
      <c r="BL233" s="13" t="s">
        <v>169</v>
      </c>
      <c r="BM233" s="206" t="s">
        <v>861</v>
      </c>
    </row>
    <row r="234" s="2" customFormat="1">
      <c r="A234" s="34"/>
      <c r="B234" s="35"/>
      <c r="C234" s="36"/>
      <c r="D234" s="208" t="s">
        <v>181</v>
      </c>
      <c r="E234" s="36"/>
      <c r="F234" s="209" t="s">
        <v>862</v>
      </c>
      <c r="G234" s="36"/>
      <c r="H234" s="36"/>
      <c r="I234" s="210"/>
      <c r="J234" s="36"/>
      <c r="K234" s="36"/>
      <c r="L234" s="40"/>
      <c r="M234" s="211"/>
      <c r="N234" s="212"/>
      <c r="O234" s="87"/>
      <c r="P234" s="87"/>
      <c r="Q234" s="87"/>
      <c r="R234" s="87"/>
      <c r="S234" s="87"/>
      <c r="T234" s="88"/>
      <c r="U234" s="34"/>
      <c r="V234" s="34"/>
      <c r="W234" s="34"/>
      <c r="X234" s="34"/>
      <c r="Y234" s="34"/>
      <c r="Z234" s="34"/>
      <c r="AA234" s="34"/>
      <c r="AB234" s="34"/>
      <c r="AC234" s="34"/>
      <c r="AD234" s="34"/>
      <c r="AE234" s="34"/>
      <c r="AT234" s="13" t="s">
        <v>181</v>
      </c>
      <c r="AU234" s="13" t="s">
        <v>78</v>
      </c>
    </row>
    <row r="235" s="2" customFormat="1" ht="16.5" customHeight="1">
      <c r="A235" s="34"/>
      <c r="B235" s="35"/>
      <c r="C235" s="195" t="s">
        <v>391</v>
      </c>
      <c r="D235" s="195" t="s">
        <v>164</v>
      </c>
      <c r="E235" s="196" t="s">
        <v>382</v>
      </c>
      <c r="F235" s="197" t="s">
        <v>383</v>
      </c>
      <c r="G235" s="198" t="s">
        <v>384</v>
      </c>
      <c r="H235" s="199">
        <v>8</v>
      </c>
      <c r="I235" s="200"/>
      <c r="J235" s="201">
        <f>ROUND(I235*H235,2)</f>
        <v>0</v>
      </c>
      <c r="K235" s="197" t="s">
        <v>168</v>
      </c>
      <c r="L235" s="40"/>
      <c r="M235" s="202" t="s">
        <v>1</v>
      </c>
      <c r="N235" s="203" t="s">
        <v>43</v>
      </c>
      <c r="O235" s="87"/>
      <c r="P235" s="204">
        <f>O235*H235</f>
        <v>0</v>
      </c>
      <c r="Q235" s="204">
        <v>0</v>
      </c>
      <c r="R235" s="204">
        <f>Q235*H235</f>
        <v>0</v>
      </c>
      <c r="S235" s="204">
        <v>0</v>
      </c>
      <c r="T235" s="205">
        <f>S235*H235</f>
        <v>0</v>
      </c>
      <c r="U235" s="34"/>
      <c r="V235" s="34"/>
      <c r="W235" s="34"/>
      <c r="X235" s="34"/>
      <c r="Y235" s="34"/>
      <c r="Z235" s="34"/>
      <c r="AA235" s="34"/>
      <c r="AB235" s="34"/>
      <c r="AC235" s="34"/>
      <c r="AD235" s="34"/>
      <c r="AE235" s="34"/>
      <c r="AR235" s="206" t="s">
        <v>169</v>
      </c>
      <c r="AT235" s="206" t="s">
        <v>164</v>
      </c>
      <c r="AU235" s="206" t="s">
        <v>78</v>
      </c>
      <c r="AY235" s="13" t="s">
        <v>170</v>
      </c>
      <c r="BE235" s="207">
        <f>IF(N235="základní",J235,0)</f>
        <v>0</v>
      </c>
      <c r="BF235" s="207">
        <f>IF(N235="snížená",J235,0)</f>
        <v>0</v>
      </c>
      <c r="BG235" s="207">
        <f>IF(N235="zákl. přenesená",J235,0)</f>
        <v>0</v>
      </c>
      <c r="BH235" s="207">
        <f>IF(N235="sníž. přenesená",J235,0)</f>
        <v>0</v>
      </c>
      <c r="BI235" s="207">
        <f>IF(N235="nulová",J235,0)</f>
        <v>0</v>
      </c>
      <c r="BJ235" s="13" t="s">
        <v>85</v>
      </c>
      <c r="BK235" s="207">
        <f>ROUND(I235*H235,2)</f>
        <v>0</v>
      </c>
      <c r="BL235" s="13" t="s">
        <v>169</v>
      </c>
      <c r="BM235" s="206" t="s">
        <v>863</v>
      </c>
    </row>
    <row r="236" s="2" customFormat="1" ht="24.15" customHeight="1">
      <c r="A236" s="34"/>
      <c r="B236" s="35"/>
      <c r="C236" s="195" t="s">
        <v>396</v>
      </c>
      <c r="D236" s="195" t="s">
        <v>164</v>
      </c>
      <c r="E236" s="196" t="s">
        <v>387</v>
      </c>
      <c r="F236" s="197" t="s">
        <v>388</v>
      </c>
      <c r="G236" s="198" t="s">
        <v>389</v>
      </c>
      <c r="H236" s="199">
        <v>296</v>
      </c>
      <c r="I236" s="200"/>
      <c r="J236" s="201">
        <f>ROUND(I236*H236,2)</f>
        <v>0</v>
      </c>
      <c r="K236" s="197" t="s">
        <v>168</v>
      </c>
      <c r="L236" s="40"/>
      <c r="M236" s="202" t="s">
        <v>1</v>
      </c>
      <c r="N236" s="203" t="s">
        <v>43</v>
      </c>
      <c r="O236" s="87"/>
      <c r="P236" s="204">
        <f>O236*H236</f>
        <v>0</v>
      </c>
      <c r="Q236" s="204">
        <v>0</v>
      </c>
      <c r="R236" s="204">
        <f>Q236*H236</f>
        <v>0</v>
      </c>
      <c r="S236" s="204">
        <v>0</v>
      </c>
      <c r="T236" s="205">
        <f>S236*H236</f>
        <v>0</v>
      </c>
      <c r="U236" s="34"/>
      <c r="V236" s="34"/>
      <c r="W236" s="34"/>
      <c r="X236" s="34"/>
      <c r="Y236" s="34"/>
      <c r="Z236" s="34"/>
      <c r="AA236" s="34"/>
      <c r="AB236" s="34"/>
      <c r="AC236" s="34"/>
      <c r="AD236" s="34"/>
      <c r="AE236" s="34"/>
      <c r="AR236" s="206" t="s">
        <v>169</v>
      </c>
      <c r="AT236" s="206" t="s">
        <v>164</v>
      </c>
      <c r="AU236" s="206" t="s">
        <v>78</v>
      </c>
      <c r="AY236" s="13" t="s">
        <v>170</v>
      </c>
      <c r="BE236" s="207">
        <f>IF(N236="základní",J236,0)</f>
        <v>0</v>
      </c>
      <c r="BF236" s="207">
        <f>IF(N236="snížená",J236,0)</f>
        <v>0</v>
      </c>
      <c r="BG236" s="207">
        <f>IF(N236="zákl. přenesená",J236,0)</f>
        <v>0</v>
      </c>
      <c r="BH236" s="207">
        <f>IF(N236="sníž. přenesená",J236,0)</f>
        <v>0</v>
      </c>
      <c r="BI236" s="207">
        <f>IF(N236="nulová",J236,0)</f>
        <v>0</v>
      </c>
      <c r="BJ236" s="13" t="s">
        <v>85</v>
      </c>
      <c r="BK236" s="207">
        <f>ROUND(I236*H236,2)</f>
        <v>0</v>
      </c>
      <c r="BL236" s="13" t="s">
        <v>169</v>
      </c>
      <c r="BM236" s="206" t="s">
        <v>864</v>
      </c>
    </row>
    <row r="237" s="2" customFormat="1" ht="16.5" customHeight="1">
      <c r="A237" s="34"/>
      <c r="B237" s="35"/>
      <c r="C237" s="195" t="s">
        <v>401</v>
      </c>
      <c r="D237" s="195" t="s">
        <v>164</v>
      </c>
      <c r="E237" s="196" t="s">
        <v>392</v>
      </c>
      <c r="F237" s="197" t="s">
        <v>393</v>
      </c>
      <c r="G237" s="198" t="s">
        <v>222</v>
      </c>
      <c r="H237" s="199">
        <v>14.800000000000001</v>
      </c>
      <c r="I237" s="200"/>
      <c r="J237" s="201">
        <f>ROUND(I237*H237,2)</f>
        <v>0</v>
      </c>
      <c r="K237" s="197" t="s">
        <v>168</v>
      </c>
      <c r="L237" s="40"/>
      <c r="M237" s="202" t="s">
        <v>1</v>
      </c>
      <c r="N237" s="203" t="s">
        <v>43</v>
      </c>
      <c r="O237" s="87"/>
      <c r="P237" s="204">
        <f>O237*H237</f>
        <v>0</v>
      </c>
      <c r="Q237" s="204">
        <v>0</v>
      </c>
      <c r="R237" s="204">
        <f>Q237*H237</f>
        <v>0</v>
      </c>
      <c r="S237" s="204">
        <v>0</v>
      </c>
      <c r="T237" s="205">
        <f>S237*H237</f>
        <v>0</v>
      </c>
      <c r="U237" s="34"/>
      <c r="V237" s="34"/>
      <c r="W237" s="34"/>
      <c r="X237" s="34"/>
      <c r="Y237" s="34"/>
      <c r="Z237" s="34"/>
      <c r="AA237" s="34"/>
      <c r="AB237" s="34"/>
      <c r="AC237" s="34"/>
      <c r="AD237" s="34"/>
      <c r="AE237" s="34"/>
      <c r="AR237" s="206" t="s">
        <v>169</v>
      </c>
      <c r="AT237" s="206" t="s">
        <v>164</v>
      </c>
      <c r="AU237" s="206" t="s">
        <v>78</v>
      </c>
      <c r="AY237" s="13" t="s">
        <v>170</v>
      </c>
      <c r="BE237" s="207">
        <f>IF(N237="základní",J237,0)</f>
        <v>0</v>
      </c>
      <c r="BF237" s="207">
        <f>IF(N237="snížená",J237,0)</f>
        <v>0</v>
      </c>
      <c r="BG237" s="207">
        <f>IF(N237="zákl. přenesená",J237,0)</f>
        <v>0</v>
      </c>
      <c r="BH237" s="207">
        <f>IF(N237="sníž. přenesená",J237,0)</f>
        <v>0</v>
      </c>
      <c r="BI237" s="207">
        <f>IF(N237="nulová",J237,0)</f>
        <v>0</v>
      </c>
      <c r="BJ237" s="13" t="s">
        <v>85</v>
      </c>
      <c r="BK237" s="207">
        <f>ROUND(I237*H237,2)</f>
        <v>0</v>
      </c>
      <c r="BL237" s="13" t="s">
        <v>169</v>
      </c>
      <c r="BM237" s="206" t="s">
        <v>865</v>
      </c>
    </row>
    <row r="238" s="2" customFormat="1" ht="16.5" customHeight="1">
      <c r="A238" s="34"/>
      <c r="B238" s="35"/>
      <c r="C238" s="235" t="s">
        <v>405</v>
      </c>
      <c r="D238" s="235" t="s">
        <v>397</v>
      </c>
      <c r="E238" s="236" t="s">
        <v>411</v>
      </c>
      <c r="F238" s="237" t="s">
        <v>412</v>
      </c>
      <c r="G238" s="238" t="s">
        <v>258</v>
      </c>
      <c r="H238" s="239">
        <v>353.71600000000001</v>
      </c>
      <c r="I238" s="240"/>
      <c r="J238" s="241">
        <f>ROUND(I238*H238,2)</f>
        <v>0</v>
      </c>
      <c r="K238" s="237" t="s">
        <v>168</v>
      </c>
      <c r="L238" s="242"/>
      <c r="M238" s="243" t="s">
        <v>1</v>
      </c>
      <c r="N238" s="244" t="s">
        <v>43</v>
      </c>
      <c r="O238" s="87"/>
      <c r="P238" s="204">
        <f>O238*H238</f>
        <v>0</v>
      </c>
      <c r="Q238" s="204">
        <v>1</v>
      </c>
      <c r="R238" s="204">
        <f>Q238*H238</f>
        <v>353.71600000000001</v>
      </c>
      <c r="S238" s="204">
        <v>0</v>
      </c>
      <c r="T238" s="205">
        <f>S238*H238</f>
        <v>0</v>
      </c>
      <c r="U238" s="34"/>
      <c r="V238" s="34"/>
      <c r="W238" s="34"/>
      <c r="X238" s="34"/>
      <c r="Y238" s="34"/>
      <c r="Z238" s="34"/>
      <c r="AA238" s="34"/>
      <c r="AB238" s="34"/>
      <c r="AC238" s="34"/>
      <c r="AD238" s="34"/>
      <c r="AE238" s="34"/>
      <c r="AR238" s="206" t="s">
        <v>259</v>
      </c>
      <c r="AT238" s="206" t="s">
        <v>397</v>
      </c>
      <c r="AU238" s="206" t="s">
        <v>78</v>
      </c>
      <c r="AY238" s="13" t="s">
        <v>170</v>
      </c>
      <c r="BE238" s="207">
        <f>IF(N238="základní",J238,0)</f>
        <v>0</v>
      </c>
      <c r="BF238" s="207">
        <f>IF(N238="snížená",J238,0)</f>
        <v>0</v>
      </c>
      <c r="BG238" s="207">
        <f>IF(N238="zákl. přenesená",J238,0)</f>
        <v>0</v>
      </c>
      <c r="BH238" s="207">
        <f>IF(N238="sníž. přenesená",J238,0)</f>
        <v>0</v>
      </c>
      <c r="BI238" s="207">
        <f>IF(N238="nulová",J238,0)</f>
        <v>0</v>
      </c>
      <c r="BJ238" s="13" t="s">
        <v>85</v>
      </c>
      <c r="BK238" s="207">
        <f>ROUND(I238*H238,2)</f>
        <v>0</v>
      </c>
      <c r="BL238" s="13" t="s">
        <v>259</v>
      </c>
      <c r="BM238" s="206" t="s">
        <v>866</v>
      </c>
    </row>
    <row r="239" s="2" customFormat="1" ht="16.5" customHeight="1">
      <c r="A239" s="34"/>
      <c r="B239" s="35"/>
      <c r="C239" s="235" t="s">
        <v>410</v>
      </c>
      <c r="D239" s="235" t="s">
        <v>397</v>
      </c>
      <c r="E239" s="236" t="s">
        <v>406</v>
      </c>
      <c r="F239" s="237" t="s">
        <v>407</v>
      </c>
      <c r="G239" s="238" t="s">
        <v>258</v>
      </c>
      <c r="H239" s="239">
        <v>26.640000000000001</v>
      </c>
      <c r="I239" s="240"/>
      <c r="J239" s="241">
        <f>ROUND(I239*H239,2)</f>
        <v>0</v>
      </c>
      <c r="K239" s="237" t="s">
        <v>168</v>
      </c>
      <c r="L239" s="242"/>
      <c r="M239" s="243" t="s">
        <v>1</v>
      </c>
      <c r="N239" s="244" t="s">
        <v>43</v>
      </c>
      <c r="O239" s="87"/>
      <c r="P239" s="204">
        <f>O239*H239</f>
        <v>0</v>
      </c>
      <c r="Q239" s="204">
        <v>1</v>
      </c>
      <c r="R239" s="204">
        <f>Q239*H239</f>
        <v>26.640000000000001</v>
      </c>
      <c r="S239" s="204">
        <v>0</v>
      </c>
      <c r="T239" s="205">
        <f>S239*H239</f>
        <v>0</v>
      </c>
      <c r="U239" s="34"/>
      <c r="V239" s="34"/>
      <c r="W239" s="34"/>
      <c r="X239" s="34"/>
      <c r="Y239" s="34"/>
      <c r="Z239" s="34"/>
      <c r="AA239" s="34"/>
      <c r="AB239" s="34"/>
      <c r="AC239" s="34"/>
      <c r="AD239" s="34"/>
      <c r="AE239" s="34"/>
      <c r="AR239" s="206" t="s">
        <v>259</v>
      </c>
      <c r="AT239" s="206" t="s">
        <v>397</v>
      </c>
      <c r="AU239" s="206" t="s">
        <v>78</v>
      </c>
      <c r="AY239" s="13" t="s">
        <v>170</v>
      </c>
      <c r="BE239" s="207">
        <f>IF(N239="základní",J239,0)</f>
        <v>0</v>
      </c>
      <c r="BF239" s="207">
        <f>IF(N239="snížená",J239,0)</f>
        <v>0</v>
      </c>
      <c r="BG239" s="207">
        <f>IF(N239="zákl. přenesená",J239,0)</f>
        <v>0</v>
      </c>
      <c r="BH239" s="207">
        <f>IF(N239="sníž. přenesená",J239,0)</f>
        <v>0</v>
      </c>
      <c r="BI239" s="207">
        <f>IF(N239="nulová",J239,0)</f>
        <v>0</v>
      </c>
      <c r="BJ239" s="13" t="s">
        <v>85</v>
      </c>
      <c r="BK239" s="207">
        <f>ROUND(I239*H239,2)</f>
        <v>0</v>
      </c>
      <c r="BL239" s="13" t="s">
        <v>259</v>
      </c>
      <c r="BM239" s="206" t="s">
        <v>867</v>
      </c>
    </row>
    <row r="240" s="2" customFormat="1" ht="24.15" customHeight="1">
      <c r="A240" s="34"/>
      <c r="B240" s="35"/>
      <c r="C240" s="235" t="s">
        <v>415</v>
      </c>
      <c r="D240" s="235" t="s">
        <v>397</v>
      </c>
      <c r="E240" s="236" t="s">
        <v>424</v>
      </c>
      <c r="F240" s="237" t="s">
        <v>425</v>
      </c>
      <c r="G240" s="238" t="s">
        <v>167</v>
      </c>
      <c r="H240" s="239">
        <v>4</v>
      </c>
      <c r="I240" s="240"/>
      <c r="J240" s="241">
        <f>ROUND(I240*H240,2)</f>
        <v>0</v>
      </c>
      <c r="K240" s="237" t="s">
        <v>168</v>
      </c>
      <c r="L240" s="242"/>
      <c r="M240" s="243" t="s">
        <v>1</v>
      </c>
      <c r="N240" s="244" t="s">
        <v>43</v>
      </c>
      <c r="O240" s="87"/>
      <c r="P240" s="204">
        <f>O240*H240</f>
        <v>0</v>
      </c>
      <c r="Q240" s="204">
        <v>0.032770000000000001</v>
      </c>
      <c r="R240" s="204">
        <f>Q240*H240</f>
        <v>0.13108</v>
      </c>
      <c r="S240" s="204">
        <v>0</v>
      </c>
      <c r="T240" s="205">
        <f>S240*H240</f>
        <v>0</v>
      </c>
      <c r="U240" s="34"/>
      <c r="V240" s="34"/>
      <c r="W240" s="34"/>
      <c r="X240" s="34"/>
      <c r="Y240" s="34"/>
      <c r="Z240" s="34"/>
      <c r="AA240" s="34"/>
      <c r="AB240" s="34"/>
      <c r="AC240" s="34"/>
      <c r="AD240" s="34"/>
      <c r="AE240" s="34"/>
      <c r="AR240" s="206" t="s">
        <v>259</v>
      </c>
      <c r="AT240" s="206" t="s">
        <v>397</v>
      </c>
      <c r="AU240" s="206" t="s">
        <v>78</v>
      </c>
      <c r="AY240" s="13" t="s">
        <v>170</v>
      </c>
      <c r="BE240" s="207">
        <f>IF(N240="základní",J240,0)</f>
        <v>0</v>
      </c>
      <c r="BF240" s="207">
        <f>IF(N240="snížená",J240,0)</f>
        <v>0</v>
      </c>
      <c r="BG240" s="207">
        <f>IF(N240="zákl. přenesená",J240,0)</f>
        <v>0</v>
      </c>
      <c r="BH240" s="207">
        <f>IF(N240="sníž. přenesená",J240,0)</f>
        <v>0</v>
      </c>
      <c r="BI240" s="207">
        <f>IF(N240="nulová",J240,0)</f>
        <v>0</v>
      </c>
      <c r="BJ240" s="13" t="s">
        <v>85</v>
      </c>
      <c r="BK240" s="207">
        <f>ROUND(I240*H240,2)</f>
        <v>0</v>
      </c>
      <c r="BL240" s="13" t="s">
        <v>259</v>
      </c>
      <c r="BM240" s="206" t="s">
        <v>868</v>
      </c>
    </row>
    <row r="241" s="2" customFormat="1" ht="24.15" customHeight="1">
      <c r="A241" s="34"/>
      <c r="B241" s="35"/>
      <c r="C241" s="235" t="s">
        <v>419</v>
      </c>
      <c r="D241" s="235" t="s">
        <v>397</v>
      </c>
      <c r="E241" s="236" t="s">
        <v>869</v>
      </c>
      <c r="F241" s="237" t="s">
        <v>870</v>
      </c>
      <c r="G241" s="238" t="s">
        <v>167</v>
      </c>
      <c r="H241" s="239">
        <v>2</v>
      </c>
      <c r="I241" s="240"/>
      <c r="J241" s="241">
        <f>ROUND(I241*H241,2)</f>
        <v>0</v>
      </c>
      <c r="K241" s="237" t="s">
        <v>168</v>
      </c>
      <c r="L241" s="242"/>
      <c r="M241" s="243" t="s">
        <v>1</v>
      </c>
      <c r="N241" s="244" t="s">
        <v>43</v>
      </c>
      <c r="O241" s="87"/>
      <c r="P241" s="204">
        <f>O241*H241</f>
        <v>0</v>
      </c>
      <c r="Q241" s="204">
        <v>0.034290000000000001</v>
      </c>
      <c r="R241" s="204">
        <f>Q241*H241</f>
        <v>0.068580000000000002</v>
      </c>
      <c r="S241" s="204">
        <v>0</v>
      </c>
      <c r="T241" s="205">
        <f>S241*H241</f>
        <v>0</v>
      </c>
      <c r="U241" s="34"/>
      <c r="V241" s="34"/>
      <c r="W241" s="34"/>
      <c r="X241" s="34"/>
      <c r="Y241" s="34"/>
      <c r="Z241" s="34"/>
      <c r="AA241" s="34"/>
      <c r="AB241" s="34"/>
      <c r="AC241" s="34"/>
      <c r="AD241" s="34"/>
      <c r="AE241" s="34"/>
      <c r="AR241" s="206" t="s">
        <v>259</v>
      </c>
      <c r="AT241" s="206" t="s">
        <v>397</v>
      </c>
      <c r="AU241" s="206" t="s">
        <v>78</v>
      </c>
      <c r="AY241" s="13" t="s">
        <v>170</v>
      </c>
      <c r="BE241" s="207">
        <f>IF(N241="základní",J241,0)</f>
        <v>0</v>
      </c>
      <c r="BF241" s="207">
        <f>IF(N241="snížená",J241,0)</f>
        <v>0</v>
      </c>
      <c r="BG241" s="207">
        <f>IF(N241="zákl. přenesená",J241,0)</f>
        <v>0</v>
      </c>
      <c r="BH241" s="207">
        <f>IF(N241="sníž. přenesená",J241,0)</f>
        <v>0</v>
      </c>
      <c r="BI241" s="207">
        <f>IF(N241="nulová",J241,0)</f>
        <v>0</v>
      </c>
      <c r="BJ241" s="13" t="s">
        <v>85</v>
      </c>
      <c r="BK241" s="207">
        <f>ROUND(I241*H241,2)</f>
        <v>0</v>
      </c>
      <c r="BL241" s="13" t="s">
        <v>259</v>
      </c>
      <c r="BM241" s="206" t="s">
        <v>871</v>
      </c>
    </row>
    <row r="242" s="2" customFormat="1" ht="24.15" customHeight="1">
      <c r="A242" s="34"/>
      <c r="B242" s="35"/>
      <c r="C242" s="235" t="s">
        <v>423</v>
      </c>
      <c r="D242" s="235" t="s">
        <v>397</v>
      </c>
      <c r="E242" s="236" t="s">
        <v>872</v>
      </c>
      <c r="F242" s="237" t="s">
        <v>873</v>
      </c>
      <c r="G242" s="238" t="s">
        <v>167</v>
      </c>
      <c r="H242" s="239">
        <v>2</v>
      </c>
      <c r="I242" s="240"/>
      <c r="J242" s="241">
        <f>ROUND(I242*H242,2)</f>
        <v>0</v>
      </c>
      <c r="K242" s="237" t="s">
        <v>168</v>
      </c>
      <c r="L242" s="242"/>
      <c r="M242" s="243" t="s">
        <v>1</v>
      </c>
      <c r="N242" s="244" t="s">
        <v>43</v>
      </c>
      <c r="O242" s="87"/>
      <c r="P242" s="204">
        <f>O242*H242</f>
        <v>0</v>
      </c>
      <c r="Q242" s="204">
        <v>0.034819999999999997</v>
      </c>
      <c r="R242" s="204">
        <f>Q242*H242</f>
        <v>0.069639999999999994</v>
      </c>
      <c r="S242" s="204">
        <v>0</v>
      </c>
      <c r="T242" s="205">
        <f>S242*H242</f>
        <v>0</v>
      </c>
      <c r="U242" s="34"/>
      <c r="V242" s="34"/>
      <c r="W242" s="34"/>
      <c r="X242" s="34"/>
      <c r="Y242" s="34"/>
      <c r="Z242" s="34"/>
      <c r="AA242" s="34"/>
      <c r="AB242" s="34"/>
      <c r="AC242" s="34"/>
      <c r="AD242" s="34"/>
      <c r="AE242" s="34"/>
      <c r="AR242" s="206" t="s">
        <v>259</v>
      </c>
      <c r="AT242" s="206" t="s">
        <v>397</v>
      </c>
      <c r="AU242" s="206" t="s">
        <v>78</v>
      </c>
      <c r="AY242" s="13" t="s">
        <v>170</v>
      </c>
      <c r="BE242" s="207">
        <f>IF(N242="základní",J242,0)</f>
        <v>0</v>
      </c>
      <c r="BF242" s="207">
        <f>IF(N242="snížená",J242,0)</f>
        <v>0</v>
      </c>
      <c r="BG242" s="207">
        <f>IF(N242="zákl. přenesená",J242,0)</f>
        <v>0</v>
      </c>
      <c r="BH242" s="207">
        <f>IF(N242="sníž. přenesená",J242,0)</f>
        <v>0</v>
      </c>
      <c r="BI242" s="207">
        <f>IF(N242="nulová",J242,0)</f>
        <v>0</v>
      </c>
      <c r="BJ242" s="13" t="s">
        <v>85</v>
      </c>
      <c r="BK242" s="207">
        <f>ROUND(I242*H242,2)</f>
        <v>0</v>
      </c>
      <c r="BL242" s="13" t="s">
        <v>259</v>
      </c>
      <c r="BM242" s="206" t="s">
        <v>874</v>
      </c>
    </row>
    <row r="243" s="2" customFormat="1" ht="16.5" customHeight="1">
      <c r="A243" s="34"/>
      <c r="B243" s="35"/>
      <c r="C243" s="235" t="s">
        <v>427</v>
      </c>
      <c r="D243" s="235" t="s">
        <v>397</v>
      </c>
      <c r="E243" s="236" t="s">
        <v>433</v>
      </c>
      <c r="F243" s="237" t="s">
        <v>434</v>
      </c>
      <c r="G243" s="238" t="s">
        <v>167</v>
      </c>
      <c r="H243" s="239">
        <v>2</v>
      </c>
      <c r="I243" s="240"/>
      <c r="J243" s="241">
        <f>ROUND(I243*H243,2)</f>
        <v>0</v>
      </c>
      <c r="K243" s="237" t="s">
        <v>168</v>
      </c>
      <c r="L243" s="242"/>
      <c r="M243" s="243" t="s">
        <v>1</v>
      </c>
      <c r="N243" s="244" t="s">
        <v>43</v>
      </c>
      <c r="O243" s="87"/>
      <c r="P243" s="204">
        <f>O243*H243</f>
        <v>0</v>
      </c>
      <c r="Q243" s="204">
        <v>0.00155</v>
      </c>
      <c r="R243" s="204">
        <f>Q243*H243</f>
        <v>0.0030999999999999999</v>
      </c>
      <c r="S243" s="204">
        <v>0</v>
      </c>
      <c r="T243" s="205">
        <f>S243*H243</f>
        <v>0</v>
      </c>
      <c r="U243" s="34"/>
      <c r="V243" s="34"/>
      <c r="W243" s="34"/>
      <c r="X243" s="34"/>
      <c r="Y243" s="34"/>
      <c r="Z243" s="34"/>
      <c r="AA243" s="34"/>
      <c r="AB243" s="34"/>
      <c r="AC243" s="34"/>
      <c r="AD243" s="34"/>
      <c r="AE243" s="34"/>
      <c r="AR243" s="206" t="s">
        <v>259</v>
      </c>
      <c r="AT243" s="206" t="s">
        <v>397</v>
      </c>
      <c r="AU243" s="206" t="s">
        <v>78</v>
      </c>
      <c r="AY243" s="13" t="s">
        <v>170</v>
      </c>
      <c r="BE243" s="207">
        <f>IF(N243="základní",J243,0)</f>
        <v>0</v>
      </c>
      <c r="BF243" s="207">
        <f>IF(N243="snížená",J243,0)</f>
        <v>0</v>
      </c>
      <c r="BG243" s="207">
        <f>IF(N243="zákl. přenesená",J243,0)</f>
        <v>0</v>
      </c>
      <c r="BH243" s="207">
        <f>IF(N243="sníž. přenesená",J243,0)</f>
        <v>0</v>
      </c>
      <c r="BI243" s="207">
        <f>IF(N243="nulová",J243,0)</f>
        <v>0</v>
      </c>
      <c r="BJ243" s="13" t="s">
        <v>85</v>
      </c>
      <c r="BK243" s="207">
        <f>ROUND(I243*H243,2)</f>
        <v>0</v>
      </c>
      <c r="BL243" s="13" t="s">
        <v>259</v>
      </c>
      <c r="BM243" s="206" t="s">
        <v>875</v>
      </c>
    </row>
    <row r="244" s="2" customFormat="1">
      <c r="A244" s="34"/>
      <c r="B244" s="35"/>
      <c r="C244" s="36"/>
      <c r="D244" s="208" t="s">
        <v>172</v>
      </c>
      <c r="E244" s="36"/>
      <c r="F244" s="209" t="s">
        <v>876</v>
      </c>
      <c r="G244" s="36"/>
      <c r="H244" s="36"/>
      <c r="I244" s="210"/>
      <c r="J244" s="36"/>
      <c r="K244" s="36"/>
      <c r="L244" s="40"/>
      <c r="M244" s="211"/>
      <c r="N244" s="212"/>
      <c r="O244" s="87"/>
      <c r="P244" s="87"/>
      <c r="Q244" s="87"/>
      <c r="R244" s="87"/>
      <c r="S244" s="87"/>
      <c r="T244" s="88"/>
      <c r="U244" s="34"/>
      <c r="V244" s="34"/>
      <c r="W244" s="34"/>
      <c r="X244" s="34"/>
      <c r="Y244" s="34"/>
      <c r="Z244" s="34"/>
      <c r="AA244" s="34"/>
      <c r="AB244" s="34"/>
      <c r="AC244" s="34"/>
      <c r="AD244" s="34"/>
      <c r="AE244" s="34"/>
      <c r="AT244" s="13" t="s">
        <v>172</v>
      </c>
      <c r="AU244" s="13" t="s">
        <v>78</v>
      </c>
    </row>
    <row r="245" s="2" customFormat="1" ht="16.5" customHeight="1">
      <c r="A245" s="34"/>
      <c r="B245" s="35"/>
      <c r="C245" s="235" t="s">
        <v>432</v>
      </c>
      <c r="D245" s="235" t="s">
        <v>397</v>
      </c>
      <c r="E245" s="236" t="s">
        <v>444</v>
      </c>
      <c r="F245" s="237" t="s">
        <v>445</v>
      </c>
      <c r="G245" s="238" t="s">
        <v>167</v>
      </c>
      <c r="H245" s="239">
        <v>2</v>
      </c>
      <c r="I245" s="240"/>
      <c r="J245" s="241">
        <f>ROUND(I245*H245,2)</f>
        <v>0</v>
      </c>
      <c r="K245" s="237" t="s">
        <v>168</v>
      </c>
      <c r="L245" s="242"/>
      <c r="M245" s="243" t="s">
        <v>1</v>
      </c>
      <c r="N245" s="244" t="s">
        <v>43</v>
      </c>
      <c r="O245" s="87"/>
      <c r="P245" s="204">
        <f>O245*H245</f>
        <v>0</v>
      </c>
      <c r="Q245" s="204">
        <v>0.0016100000000000001</v>
      </c>
      <c r="R245" s="204">
        <f>Q245*H245</f>
        <v>0.0032200000000000002</v>
      </c>
      <c r="S245" s="204">
        <v>0</v>
      </c>
      <c r="T245" s="205">
        <f>S245*H245</f>
        <v>0</v>
      </c>
      <c r="U245" s="34"/>
      <c r="V245" s="34"/>
      <c r="W245" s="34"/>
      <c r="X245" s="34"/>
      <c r="Y245" s="34"/>
      <c r="Z245" s="34"/>
      <c r="AA245" s="34"/>
      <c r="AB245" s="34"/>
      <c r="AC245" s="34"/>
      <c r="AD245" s="34"/>
      <c r="AE245" s="34"/>
      <c r="AR245" s="206" t="s">
        <v>259</v>
      </c>
      <c r="AT245" s="206" t="s">
        <v>397</v>
      </c>
      <c r="AU245" s="206" t="s">
        <v>78</v>
      </c>
      <c r="AY245" s="13" t="s">
        <v>170</v>
      </c>
      <c r="BE245" s="207">
        <f>IF(N245="základní",J245,0)</f>
        <v>0</v>
      </c>
      <c r="BF245" s="207">
        <f>IF(N245="snížená",J245,0)</f>
        <v>0</v>
      </c>
      <c r="BG245" s="207">
        <f>IF(N245="zákl. přenesená",J245,0)</f>
        <v>0</v>
      </c>
      <c r="BH245" s="207">
        <f>IF(N245="sníž. přenesená",J245,0)</f>
        <v>0</v>
      </c>
      <c r="BI245" s="207">
        <f>IF(N245="nulová",J245,0)</f>
        <v>0</v>
      </c>
      <c r="BJ245" s="13" t="s">
        <v>85</v>
      </c>
      <c r="BK245" s="207">
        <f>ROUND(I245*H245,2)</f>
        <v>0</v>
      </c>
      <c r="BL245" s="13" t="s">
        <v>259</v>
      </c>
      <c r="BM245" s="206" t="s">
        <v>877</v>
      </c>
    </row>
    <row r="246" s="2" customFormat="1">
      <c r="A246" s="34"/>
      <c r="B246" s="35"/>
      <c r="C246" s="36"/>
      <c r="D246" s="208" t="s">
        <v>172</v>
      </c>
      <c r="E246" s="36"/>
      <c r="F246" s="209" t="s">
        <v>876</v>
      </c>
      <c r="G246" s="36"/>
      <c r="H246" s="36"/>
      <c r="I246" s="210"/>
      <c r="J246" s="36"/>
      <c r="K246" s="36"/>
      <c r="L246" s="40"/>
      <c r="M246" s="211"/>
      <c r="N246" s="212"/>
      <c r="O246" s="87"/>
      <c r="P246" s="87"/>
      <c r="Q246" s="87"/>
      <c r="R246" s="87"/>
      <c r="S246" s="87"/>
      <c r="T246" s="88"/>
      <c r="U246" s="34"/>
      <c r="V246" s="34"/>
      <c r="W246" s="34"/>
      <c r="X246" s="34"/>
      <c r="Y246" s="34"/>
      <c r="Z246" s="34"/>
      <c r="AA246" s="34"/>
      <c r="AB246" s="34"/>
      <c r="AC246" s="34"/>
      <c r="AD246" s="34"/>
      <c r="AE246" s="34"/>
      <c r="AT246" s="13" t="s">
        <v>172</v>
      </c>
      <c r="AU246" s="13" t="s">
        <v>78</v>
      </c>
    </row>
    <row r="247" s="2" customFormat="1" ht="16.5" customHeight="1">
      <c r="A247" s="34"/>
      <c r="B247" s="35"/>
      <c r="C247" s="235" t="s">
        <v>438</v>
      </c>
      <c r="D247" s="235" t="s">
        <v>397</v>
      </c>
      <c r="E247" s="236" t="s">
        <v>449</v>
      </c>
      <c r="F247" s="237" t="s">
        <v>450</v>
      </c>
      <c r="G247" s="238" t="s">
        <v>167</v>
      </c>
      <c r="H247" s="239">
        <v>2</v>
      </c>
      <c r="I247" s="240"/>
      <c r="J247" s="241">
        <f>ROUND(I247*H247,2)</f>
        <v>0</v>
      </c>
      <c r="K247" s="237" t="s">
        <v>168</v>
      </c>
      <c r="L247" s="242"/>
      <c r="M247" s="243" t="s">
        <v>1</v>
      </c>
      <c r="N247" s="244" t="s">
        <v>43</v>
      </c>
      <c r="O247" s="87"/>
      <c r="P247" s="204">
        <f>O247*H247</f>
        <v>0</v>
      </c>
      <c r="Q247" s="204">
        <v>0.00164</v>
      </c>
      <c r="R247" s="204">
        <f>Q247*H247</f>
        <v>0.0032799999999999999</v>
      </c>
      <c r="S247" s="204">
        <v>0</v>
      </c>
      <c r="T247" s="205">
        <f>S247*H247</f>
        <v>0</v>
      </c>
      <c r="U247" s="34"/>
      <c r="V247" s="34"/>
      <c r="W247" s="34"/>
      <c r="X247" s="34"/>
      <c r="Y247" s="34"/>
      <c r="Z247" s="34"/>
      <c r="AA247" s="34"/>
      <c r="AB247" s="34"/>
      <c r="AC247" s="34"/>
      <c r="AD247" s="34"/>
      <c r="AE247" s="34"/>
      <c r="AR247" s="206" t="s">
        <v>435</v>
      </c>
      <c r="AT247" s="206" t="s">
        <v>397</v>
      </c>
      <c r="AU247" s="206" t="s">
        <v>78</v>
      </c>
      <c r="AY247" s="13" t="s">
        <v>170</v>
      </c>
      <c r="BE247" s="207">
        <f>IF(N247="základní",J247,0)</f>
        <v>0</v>
      </c>
      <c r="BF247" s="207">
        <f>IF(N247="snížená",J247,0)</f>
        <v>0</v>
      </c>
      <c r="BG247" s="207">
        <f>IF(N247="zákl. přenesená",J247,0)</f>
        <v>0</v>
      </c>
      <c r="BH247" s="207">
        <f>IF(N247="sníž. přenesená",J247,0)</f>
        <v>0</v>
      </c>
      <c r="BI247" s="207">
        <f>IF(N247="nulová",J247,0)</f>
        <v>0</v>
      </c>
      <c r="BJ247" s="13" t="s">
        <v>85</v>
      </c>
      <c r="BK247" s="207">
        <f>ROUND(I247*H247,2)</f>
        <v>0</v>
      </c>
      <c r="BL247" s="13" t="s">
        <v>435</v>
      </c>
      <c r="BM247" s="206" t="s">
        <v>878</v>
      </c>
    </row>
    <row r="248" s="2" customFormat="1">
      <c r="A248" s="34"/>
      <c r="B248" s="35"/>
      <c r="C248" s="36"/>
      <c r="D248" s="208" t="s">
        <v>172</v>
      </c>
      <c r="E248" s="36"/>
      <c r="F248" s="209" t="s">
        <v>876</v>
      </c>
      <c r="G248" s="36"/>
      <c r="H248" s="36"/>
      <c r="I248" s="210"/>
      <c r="J248" s="36"/>
      <c r="K248" s="36"/>
      <c r="L248" s="40"/>
      <c r="M248" s="211"/>
      <c r="N248" s="212"/>
      <c r="O248" s="87"/>
      <c r="P248" s="87"/>
      <c r="Q248" s="87"/>
      <c r="R248" s="87"/>
      <c r="S248" s="87"/>
      <c r="T248" s="88"/>
      <c r="U248" s="34"/>
      <c r="V248" s="34"/>
      <c r="W248" s="34"/>
      <c r="X248" s="34"/>
      <c r="Y248" s="34"/>
      <c r="Z248" s="34"/>
      <c r="AA248" s="34"/>
      <c r="AB248" s="34"/>
      <c r="AC248" s="34"/>
      <c r="AD248" s="34"/>
      <c r="AE248" s="34"/>
      <c r="AT248" s="13" t="s">
        <v>172</v>
      </c>
      <c r="AU248" s="13" t="s">
        <v>78</v>
      </c>
    </row>
    <row r="249" s="2" customFormat="1" ht="16.5" customHeight="1">
      <c r="A249" s="34"/>
      <c r="B249" s="35"/>
      <c r="C249" s="235" t="s">
        <v>443</v>
      </c>
      <c r="D249" s="235" t="s">
        <v>397</v>
      </c>
      <c r="E249" s="236" t="s">
        <v>459</v>
      </c>
      <c r="F249" s="237" t="s">
        <v>460</v>
      </c>
      <c r="G249" s="238" t="s">
        <v>167</v>
      </c>
      <c r="H249" s="239">
        <v>4</v>
      </c>
      <c r="I249" s="240"/>
      <c r="J249" s="241">
        <f>ROUND(I249*H249,2)</f>
        <v>0</v>
      </c>
      <c r="K249" s="237" t="s">
        <v>168</v>
      </c>
      <c r="L249" s="242"/>
      <c r="M249" s="243" t="s">
        <v>1</v>
      </c>
      <c r="N249" s="244" t="s">
        <v>43</v>
      </c>
      <c r="O249" s="87"/>
      <c r="P249" s="204">
        <f>O249*H249</f>
        <v>0</v>
      </c>
      <c r="Q249" s="204">
        <v>0.0016999999999999999</v>
      </c>
      <c r="R249" s="204">
        <f>Q249*H249</f>
        <v>0.0067999999999999996</v>
      </c>
      <c r="S249" s="204">
        <v>0</v>
      </c>
      <c r="T249" s="205">
        <f>S249*H249</f>
        <v>0</v>
      </c>
      <c r="U249" s="34"/>
      <c r="V249" s="34"/>
      <c r="W249" s="34"/>
      <c r="X249" s="34"/>
      <c r="Y249" s="34"/>
      <c r="Z249" s="34"/>
      <c r="AA249" s="34"/>
      <c r="AB249" s="34"/>
      <c r="AC249" s="34"/>
      <c r="AD249" s="34"/>
      <c r="AE249" s="34"/>
      <c r="AR249" s="206" t="s">
        <v>435</v>
      </c>
      <c r="AT249" s="206" t="s">
        <v>397</v>
      </c>
      <c r="AU249" s="206" t="s">
        <v>78</v>
      </c>
      <c r="AY249" s="13" t="s">
        <v>170</v>
      </c>
      <c r="BE249" s="207">
        <f>IF(N249="základní",J249,0)</f>
        <v>0</v>
      </c>
      <c r="BF249" s="207">
        <f>IF(N249="snížená",J249,0)</f>
        <v>0</v>
      </c>
      <c r="BG249" s="207">
        <f>IF(N249="zákl. přenesená",J249,0)</f>
        <v>0</v>
      </c>
      <c r="BH249" s="207">
        <f>IF(N249="sníž. přenesená",J249,0)</f>
        <v>0</v>
      </c>
      <c r="BI249" s="207">
        <f>IF(N249="nulová",J249,0)</f>
        <v>0</v>
      </c>
      <c r="BJ249" s="13" t="s">
        <v>85</v>
      </c>
      <c r="BK249" s="207">
        <f>ROUND(I249*H249,2)</f>
        <v>0</v>
      </c>
      <c r="BL249" s="13" t="s">
        <v>435</v>
      </c>
      <c r="BM249" s="206" t="s">
        <v>879</v>
      </c>
    </row>
    <row r="250" s="2" customFormat="1">
      <c r="A250" s="34"/>
      <c r="B250" s="35"/>
      <c r="C250" s="36"/>
      <c r="D250" s="208" t="s">
        <v>172</v>
      </c>
      <c r="E250" s="36"/>
      <c r="F250" s="209" t="s">
        <v>880</v>
      </c>
      <c r="G250" s="36"/>
      <c r="H250" s="36"/>
      <c r="I250" s="210"/>
      <c r="J250" s="36"/>
      <c r="K250" s="36"/>
      <c r="L250" s="40"/>
      <c r="M250" s="211"/>
      <c r="N250" s="212"/>
      <c r="O250" s="87"/>
      <c r="P250" s="87"/>
      <c r="Q250" s="87"/>
      <c r="R250" s="87"/>
      <c r="S250" s="87"/>
      <c r="T250" s="88"/>
      <c r="U250" s="34"/>
      <c r="V250" s="34"/>
      <c r="W250" s="34"/>
      <c r="X250" s="34"/>
      <c r="Y250" s="34"/>
      <c r="Z250" s="34"/>
      <c r="AA250" s="34"/>
      <c r="AB250" s="34"/>
      <c r="AC250" s="34"/>
      <c r="AD250" s="34"/>
      <c r="AE250" s="34"/>
      <c r="AT250" s="13" t="s">
        <v>172</v>
      </c>
      <c r="AU250" s="13" t="s">
        <v>78</v>
      </c>
    </row>
    <row r="251" s="2" customFormat="1" ht="16.5" customHeight="1">
      <c r="A251" s="34"/>
      <c r="B251" s="35"/>
      <c r="C251" s="235" t="s">
        <v>448</v>
      </c>
      <c r="D251" s="235" t="s">
        <v>397</v>
      </c>
      <c r="E251" s="236" t="s">
        <v>463</v>
      </c>
      <c r="F251" s="237" t="s">
        <v>464</v>
      </c>
      <c r="G251" s="238" t="s">
        <v>167</v>
      </c>
      <c r="H251" s="239">
        <v>2</v>
      </c>
      <c r="I251" s="240"/>
      <c r="J251" s="241">
        <f>ROUND(I251*H251,2)</f>
        <v>0</v>
      </c>
      <c r="K251" s="237" t="s">
        <v>168</v>
      </c>
      <c r="L251" s="242"/>
      <c r="M251" s="243" t="s">
        <v>1</v>
      </c>
      <c r="N251" s="244" t="s">
        <v>43</v>
      </c>
      <c r="O251" s="87"/>
      <c r="P251" s="204">
        <f>O251*H251</f>
        <v>0</v>
      </c>
      <c r="Q251" s="204">
        <v>0.00173</v>
      </c>
      <c r="R251" s="204">
        <f>Q251*H251</f>
        <v>0.00346</v>
      </c>
      <c r="S251" s="204">
        <v>0</v>
      </c>
      <c r="T251" s="205">
        <f>S251*H251</f>
        <v>0</v>
      </c>
      <c r="U251" s="34"/>
      <c r="V251" s="34"/>
      <c r="W251" s="34"/>
      <c r="X251" s="34"/>
      <c r="Y251" s="34"/>
      <c r="Z251" s="34"/>
      <c r="AA251" s="34"/>
      <c r="AB251" s="34"/>
      <c r="AC251" s="34"/>
      <c r="AD251" s="34"/>
      <c r="AE251" s="34"/>
      <c r="AR251" s="206" t="s">
        <v>259</v>
      </c>
      <c r="AT251" s="206" t="s">
        <v>397</v>
      </c>
      <c r="AU251" s="206" t="s">
        <v>78</v>
      </c>
      <c r="AY251" s="13" t="s">
        <v>170</v>
      </c>
      <c r="BE251" s="207">
        <f>IF(N251="základní",J251,0)</f>
        <v>0</v>
      </c>
      <c r="BF251" s="207">
        <f>IF(N251="snížená",J251,0)</f>
        <v>0</v>
      </c>
      <c r="BG251" s="207">
        <f>IF(N251="zákl. přenesená",J251,0)</f>
        <v>0</v>
      </c>
      <c r="BH251" s="207">
        <f>IF(N251="sníž. přenesená",J251,0)</f>
        <v>0</v>
      </c>
      <c r="BI251" s="207">
        <f>IF(N251="nulová",J251,0)</f>
        <v>0</v>
      </c>
      <c r="BJ251" s="13" t="s">
        <v>85</v>
      </c>
      <c r="BK251" s="207">
        <f>ROUND(I251*H251,2)</f>
        <v>0</v>
      </c>
      <c r="BL251" s="13" t="s">
        <v>259</v>
      </c>
      <c r="BM251" s="206" t="s">
        <v>881</v>
      </c>
    </row>
    <row r="252" s="2" customFormat="1">
      <c r="A252" s="34"/>
      <c r="B252" s="35"/>
      <c r="C252" s="36"/>
      <c r="D252" s="208" t="s">
        <v>172</v>
      </c>
      <c r="E252" s="36"/>
      <c r="F252" s="209" t="s">
        <v>876</v>
      </c>
      <c r="G252" s="36"/>
      <c r="H252" s="36"/>
      <c r="I252" s="210"/>
      <c r="J252" s="36"/>
      <c r="K252" s="36"/>
      <c r="L252" s="40"/>
      <c r="M252" s="211"/>
      <c r="N252" s="212"/>
      <c r="O252" s="87"/>
      <c r="P252" s="87"/>
      <c r="Q252" s="87"/>
      <c r="R252" s="87"/>
      <c r="S252" s="87"/>
      <c r="T252" s="88"/>
      <c r="U252" s="34"/>
      <c r="V252" s="34"/>
      <c r="W252" s="34"/>
      <c r="X252" s="34"/>
      <c r="Y252" s="34"/>
      <c r="Z252" s="34"/>
      <c r="AA252" s="34"/>
      <c r="AB252" s="34"/>
      <c r="AC252" s="34"/>
      <c r="AD252" s="34"/>
      <c r="AE252" s="34"/>
      <c r="AT252" s="13" t="s">
        <v>172</v>
      </c>
      <c r="AU252" s="13" t="s">
        <v>78</v>
      </c>
    </row>
    <row r="253" s="2" customFormat="1" ht="16.5" customHeight="1">
      <c r="A253" s="34"/>
      <c r="B253" s="35"/>
      <c r="C253" s="235" t="s">
        <v>453</v>
      </c>
      <c r="D253" s="235" t="s">
        <v>397</v>
      </c>
      <c r="E253" s="236" t="s">
        <v>483</v>
      </c>
      <c r="F253" s="237" t="s">
        <v>484</v>
      </c>
      <c r="G253" s="238" t="s">
        <v>167</v>
      </c>
      <c r="H253" s="239">
        <v>2</v>
      </c>
      <c r="I253" s="240"/>
      <c r="J253" s="241">
        <f>ROUND(I253*H253,2)</f>
        <v>0</v>
      </c>
      <c r="K253" s="237" t="s">
        <v>168</v>
      </c>
      <c r="L253" s="242"/>
      <c r="M253" s="243" t="s">
        <v>1</v>
      </c>
      <c r="N253" s="244" t="s">
        <v>43</v>
      </c>
      <c r="O253" s="87"/>
      <c r="P253" s="204">
        <f>O253*H253</f>
        <v>0</v>
      </c>
      <c r="Q253" s="204">
        <v>0.0018799999999999999</v>
      </c>
      <c r="R253" s="204">
        <f>Q253*H253</f>
        <v>0.0037599999999999999</v>
      </c>
      <c r="S253" s="204">
        <v>0</v>
      </c>
      <c r="T253" s="205">
        <f>S253*H253</f>
        <v>0</v>
      </c>
      <c r="U253" s="34"/>
      <c r="V253" s="34"/>
      <c r="W253" s="34"/>
      <c r="X253" s="34"/>
      <c r="Y253" s="34"/>
      <c r="Z253" s="34"/>
      <c r="AA253" s="34"/>
      <c r="AB253" s="34"/>
      <c r="AC253" s="34"/>
      <c r="AD253" s="34"/>
      <c r="AE253" s="34"/>
      <c r="AR253" s="206" t="s">
        <v>435</v>
      </c>
      <c r="AT253" s="206" t="s">
        <v>397</v>
      </c>
      <c r="AU253" s="206" t="s">
        <v>78</v>
      </c>
      <c r="AY253" s="13" t="s">
        <v>170</v>
      </c>
      <c r="BE253" s="207">
        <f>IF(N253="základní",J253,0)</f>
        <v>0</v>
      </c>
      <c r="BF253" s="207">
        <f>IF(N253="snížená",J253,0)</f>
        <v>0</v>
      </c>
      <c r="BG253" s="207">
        <f>IF(N253="zákl. přenesená",J253,0)</f>
        <v>0</v>
      </c>
      <c r="BH253" s="207">
        <f>IF(N253="sníž. přenesená",J253,0)</f>
        <v>0</v>
      </c>
      <c r="BI253" s="207">
        <f>IF(N253="nulová",J253,0)</f>
        <v>0</v>
      </c>
      <c r="BJ253" s="13" t="s">
        <v>85</v>
      </c>
      <c r="BK253" s="207">
        <f>ROUND(I253*H253,2)</f>
        <v>0</v>
      </c>
      <c r="BL253" s="13" t="s">
        <v>435</v>
      </c>
      <c r="BM253" s="206" t="s">
        <v>882</v>
      </c>
    </row>
    <row r="254" s="2" customFormat="1">
      <c r="A254" s="34"/>
      <c r="B254" s="35"/>
      <c r="C254" s="36"/>
      <c r="D254" s="208" t="s">
        <v>172</v>
      </c>
      <c r="E254" s="36"/>
      <c r="F254" s="209" t="s">
        <v>876</v>
      </c>
      <c r="G254" s="36"/>
      <c r="H254" s="36"/>
      <c r="I254" s="210"/>
      <c r="J254" s="36"/>
      <c r="K254" s="36"/>
      <c r="L254" s="40"/>
      <c r="M254" s="211"/>
      <c r="N254" s="212"/>
      <c r="O254" s="87"/>
      <c r="P254" s="87"/>
      <c r="Q254" s="87"/>
      <c r="R254" s="87"/>
      <c r="S254" s="87"/>
      <c r="T254" s="88"/>
      <c r="U254" s="34"/>
      <c r="V254" s="34"/>
      <c r="W254" s="34"/>
      <c r="X254" s="34"/>
      <c r="Y254" s="34"/>
      <c r="Z254" s="34"/>
      <c r="AA254" s="34"/>
      <c r="AB254" s="34"/>
      <c r="AC254" s="34"/>
      <c r="AD254" s="34"/>
      <c r="AE254" s="34"/>
      <c r="AT254" s="13" t="s">
        <v>172</v>
      </c>
      <c r="AU254" s="13" t="s">
        <v>78</v>
      </c>
    </row>
    <row r="255" s="2" customFormat="1" ht="16.5" customHeight="1">
      <c r="A255" s="34"/>
      <c r="B255" s="35"/>
      <c r="C255" s="235" t="s">
        <v>458</v>
      </c>
      <c r="D255" s="235" t="s">
        <v>397</v>
      </c>
      <c r="E255" s="236" t="s">
        <v>489</v>
      </c>
      <c r="F255" s="237" t="s">
        <v>490</v>
      </c>
      <c r="G255" s="238" t="s">
        <v>167</v>
      </c>
      <c r="H255" s="239">
        <v>2</v>
      </c>
      <c r="I255" s="240"/>
      <c r="J255" s="241">
        <f>ROUND(I255*H255,2)</f>
        <v>0</v>
      </c>
      <c r="K255" s="237" t="s">
        <v>168</v>
      </c>
      <c r="L255" s="242"/>
      <c r="M255" s="243" t="s">
        <v>1</v>
      </c>
      <c r="N255" s="244" t="s">
        <v>43</v>
      </c>
      <c r="O255" s="87"/>
      <c r="P255" s="204">
        <f>O255*H255</f>
        <v>0</v>
      </c>
      <c r="Q255" s="204">
        <v>0.0019400000000000001</v>
      </c>
      <c r="R255" s="204">
        <f>Q255*H255</f>
        <v>0.0038800000000000002</v>
      </c>
      <c r="S255" s="204">
        <v>0</v>
      </c>
      <c r="T255" s="205">
        <f>S255*H255</f>
        <v>0</v>
      </c>
      <c r="U255" s="34"/>
      <c r="V255" s="34"/>
      <c r="W255" s="34"/>
      <c r="X255" s="34"/>
      <c r="Y255" s="34"/>
      <c r="Z255" s="34"/>
      <c r="AA255" s="34"/>
      <c r="AB255" s="34"/>
      <c r="AC255" s="34"/>
      <c r="AD255" s="34"/>
      <c r="AE255" s="34"/>
      <c r="AR255" s="206" t="s">
        <v>435</v>
      </c>
      <c r="AT255" s="206" t="s">
        <v>397</v>
      </c>
      <c r="AU255" s="206" t="s">
        <v>78</v>
      </c>
      <c r="AY255" s="13" t="s">
        <v>170</v>
      </c>
      <c r="BE255" s="207">
        <f>IF(N255="základní",J255,0)</f>
        <v>0</v>
      </c>
      <c r="BF255" s="207">
        <f>IF(N255="snížená",J255,0)</f>
        <v>0</v>
      </c>
      <c r="BG255" s="207">
        <f>IF(N255="zákl. přenesená",J255,0)</f>
        <v>0</v>
      </c>
      <c r="BH255" s="207">
        <f>IF(N255="sníž. přenesená",J255,0)</f>
        <v>0</v>
      </c>
      <c r="BI255" s="207">
        <f>IF(N255="nulová",J255,0)</f>
        <v>0</v>
      </c>
      <c r="BJ255" s="13" t="s">
        <v>85</v>
      </c>
      <c r="BK255" s="207">
        <f>ROUND(I255*H255,2)</f>
        <v>0</v>
      </c>
      <c r="BL255" s="13" t="s">
        <v>435</v>
      </c>
      <c r="BM255" s="206" t="s">
        <v>883</v>
      </c>
    </row>
    <row r="256" s="2" customFormat="1">
      <c r="A256" s="34"/>
      <c r="B256" s="35"/>
      <c r="C256" s="36"/>
      <c r="D256" s="208" t="s">
        <v>172</v>
      </c>
      <c r="E256" s="36"/>
      <c r="F256" s="209" t="s">
        <v>876</v>
      </c>
      <c r="G256" s="36"/>
      <c r="H256" s="36"/>
      <c r="I256" s="210"/>
      <c r="J256" s="36"/>
      <c r="K256" s="36"/>
      <c r="L256" s="40"/>
      <c r="M256" s="211"/>
      <c r="N256" s="212"/>
      <c r="O256" s="87"/>
      <c r="P256" s="87"/>
      <c r="Q256" s="87"/>
      <c r="R256" s="87"/>
      <c r="S256" s="87"/>
      <c r="T256" s="88"/>
      <c r="U256" s="34"/>
      <c r="V256" s="34"/>
      <c r="W256" s="34"/>
      <c r="X256" s="34"/>
      <c r="Y256" s="34"/>
      <c r="Z256" s="34"/>
      <c r="AA256" s="34"/>
      <c r="AB256" s="34"/>
      <c r="AC256" s="34"/>
      <c r="AD256" s="34"/>
      <c r="AE256" s="34"/>
      <c r="AT256" s="13" t="s">
        <v>172</v>
      </c>
      <c r="AU256" s="13" t="s">
        <v>78</v>
      </c>
    </row>
    <row r="257" s="2" customFormat="1" ht="16.5" customHeight="1">
      <c r="A257" s="34"/>
      <c r="B257" s="35"/>
      <c r="C257" s="235" t="s">
        <v>462</v>
      </c>
      <c r="D257" s="235" t="s">
        <v>397</v>
      </c>
      <c r="E257" s="236" t="s">
        <v>884</v>
      </c>
      <c r="F257" s="237" t="s">
        <v>885</v>
      </c>
      <c r="G257" s="238" t="s">
        <v>167</v>
      </c>
      <c r="H257" s="239">
        <v>2</v>
      </c>
      <c r="I257" s="240"/>
      <c r="J257" s="241">
        <f>ROUND(I257*H257,2)</f>
        <v>0</v>
      </c>
      <c r="K257" s="237" t="s">
        <v>168</v>
      </c>
      <c r="L257" s="242"/>
      <c r="M257" s="243" t="s">
        <v>1</v>
      </c>
      <c r="N257" s="244" t="s">
        <v>43</v>
      </c>
      <c r="O257" s="87"/>
      <c r="P257" s="204">
        <f>O257*H257</f>
        <v>0</v>
      </c>
      <c r="Q257" s="204">
        <v>0.0021199999999999999</v>
      </c>
      <c r="R257" s="204">
        <f>Q257*H257</f>
        <v>0.0042399999999999998</v>
      </c>
      <c r="S257" s="204">
        <v>0</v>
      </c>
      <c r="T257" s="205">
        <f>S257*H257</f>
        <v>0</v>
      </c>
      <c r="U257" s="34"/>
      <c r="V257" s="34"/>
      <c r="W257" s="34"/>
      <c r="X257" s="34"/>
      <c r="Y257" s="34"/>
      <c r="Z257" s="34"/>
      <c r="AA257" s="34"/>
      <c r="AB257" s="34"/>
      <c r="AC257" s="34"/>
      <c r="AD257" s="34"/>
      <c r="AE257" s="34"/>
      <c r="AR257" s="206" t="s">
        <v>259</v>
      </c>
      <c r="AT257" s="206" t="s">
        <v>397</v>
      </c>
      <c r="AU257" s="206" t="s">
        <v>78</v>
      </c>
      <c r="AY257" s="13" t="s">
        <v>170</v>
      </c>
      <c r="BE257" s="207">
        <f>IF(N257="základní",J257,0)</f>
        <v>0</v>
      </c>
      <c r="BF257" s="207">
        <f>IF(N257="snížená",J257,0)</f>
        <v>0</v>
      </c>
      <c r="BG257" s="207">
        <f>IF(N257="zákl. přenesená",J257,0)</f>
        <v>0</v>
      </c>
      <c r="BH257" s="207">
        <f>IF(N257="sníž. přenesená",J257,0)</f>
        <v>0</v>
      </c>
      <c r="BI257" s="207">
        <f>IF(N257="nulová",J257,0)</f>
        <v>0</v>
      </c>
      <c r="BJ257" s="13" t="s">
        <v>85</v>
      </c>
      <c r="BK257" s="207">
        <f>ROUND(I257*H257,2)</f>
        <v>0</v>
      </c>
      <c r="BL257" s="13" t="s">
        <v>259</v>
      </c>
      <c r="BM257" s="206" t="s">
        <v>886</v>
      </c>
    </row>
    <row r="258" s="2" customFormat="1">
      <c r="A258" s="34"/>
      <c r="B258" s="35"/>
      <c r="C258" s="36"/>
      <c r="D258" s="208" t="s">
        <v>172</v>
      </c>
      <c r="E258" s="36"/>
      <c r="F258" s="209" t="s">
        <v>876</v>
      </c>
      <c r="G258" s="36"/>
      <c r="H258" s="36"/>
      <c r="I258" s="210"/>
      <c r="J258" s="36"/>
      <c r="K258" s="36"/>
      <c r="L258" s="40"/>
      <c r="M258" s="211"/>
      <c r="N258" s="212"/>
      <c r="O258" s="87"/>
      <c r="P258" s="87"/>
      <c r="Q258" s="87"/>
      <c r="R258" s="87"/>
      <c r="S258" s="87"/>
      <c r="T258" s="88"/>
      <c r="U258" s="34"/>
      <c r="V258" s="34"/>
      <c r="W258" s="34"/>
      <c r="X258" s="34"/>
      <c r="Y258" s="34"/>
      <c r="Z258" s="34"/>
      <c r="AA258" s="34"/>
      <c r="AB258" s="34"/>
      <c r="AC258" s="34"/>
      <c r="AD258" s="34"/>
      <c r="AE258" s="34"/>
      <c r="AT258" s="13" t="s">
        <v>172</v>
      </c>
      <c r="AU258" s="13" t="s">
        <v>78</v>
      </c>
    </row>
    <row r="259" s="2" customFormat="1" ht="16.5" customHeight="1">
      <c r="A259" s="34"/>
      <c r="B259" s="35"/>
      <c r="C259" s="235" t="s">
        <v>466</v>
      </c>
      <c r="D259" s="235" t="s">
        <v>397</v>
      </c>
      <c r="E259" s="236" t="s">
        <v>887</v>
      </c>
      <c r="F259" s="237" t="s">
        <v>888</v>
      </c>
      <c r="G259" s="238" t="s">
        <v>167</v>
      </c>
      <c r="H259" s="239">
        <v>2</v>
      </c>
      <c r="I259" s="240"/>
      <c r="J259" s="241">
        <f>ROUND(I259*H259,2)</f>
        <v>0</v>
      </c>
      <c r="K259" s="237" t="s">
        <v>168</v>
      </c>
      <c r="L259" s="242"/>
      <c r="M259" s="243" t="s">
        <v>1</v>
      </c>
      <c r="N259" s="244" t="s">
        <v>43</v>
      </c>
      <c r="O259" s="87"/>
      <c r="P259" s="204">
        <f>O259*H259</f>
        <v>0</v>
      </c>
      <c r="Q259" s="204">
        <v>0.0022100000000000002</v>
      </c>
      <c r="R259" s="204">
        <f>Q259*H259</f>
        <v>0.0044200000000000003</v>
      </c>
      <c r="S259" s="204">
        <v>0</v>
      </c>
      <c r="T259" s="205">
        <f>S259*H259</f>
        <v>0</v>
      </c>
      <c r="U259" s="34"/>
      <c r="V259" s="34"/>
      <c r="W259" s="34"/>
      <c r="X259" s="34"/>
      <c r="Y259" s="34"/>
      <c r="Z259" s="34"/>
      <c r="AA259" s="34"/>
      <c r="AB259" s="34"/>
      <c r="AC259" s="34"/>
      <c r="AD259" s="34"/>
      <c r="AE259" s="34"/>
      <c r="AR259" s="206" t="s">
        <v>259</v>
      </c>
      <c r="AT259" s="206" t="s">
        <v>397</v>
      </c>
      <c r="AU259" s="206" t="s">
        <v>78</v>
      </c>
      <c r="AY259" s="13" t="s">
        <v>170</v>
      </c>
      <c r="BE259" s="207">
        <f>IF(N259="základní",J259,0)</f>
        <v>0</v>
      </c>
      <c r="BF259" s="207">
        <f>IF(N259="snížená",J259,0)</f>
        <v>0</v>
      </c>
      <c r="BG259" s="207">
        <f>IF(N259="zákl. přenesená",J259,0)</f>
        <v>0</v>
      </c>
      <c r="BH259" s="207">
        <f>IF(N259="sníž. přenesená",J259,0)</f>
        <v>0</v>
      </c>
      <c r="BI259" s="207">
        <f>IF(N259="nulová",J259,0)</f>
        <v>0</v>
      </c>
      <c r="BJ259" s="13" t="s">
        <v>85</v>
      </c>
      <c r="BK259" s="207">
        <f>ROUND(I259*H259,2)</f>
        <v>0</v>
      </c>
      <c r="BL259" s="13" t="s">
        <v>259</v>
      </c>
      <c r="BM259" s="206" t="s">
        <v>889</v>
      </c>
    </row>
    <row r="260" s="2" customFormat="1">
      <c r="A260" s="34"/>
      <c r="B260" s="35"/>
      <c r="C260" s="36"/>
      <c r="D260" s="208" t="s">
        <v>172</v>
      </c>
      <c r="E260" s="36"/>
      <c r="F260" s="209" t="s">
        <v>876</v>
      </c>
      <c r="G260" s="36"/>
      <c r="H260" s="36"/>
      <c r="I260" s="210"/>
      <c r="J260" s="36"/>
      <c r="K260" s="36"/>
      <c r="L260" s="40"/>
      <c r="M260" s="211"/>
      <c r="N260" s="212"/>
      <c r="O260" s="87"/>
      <c r="P260" s="87"/>
      <c r="Q260" s="87"/>
      <c r="R260" s="87"/>
      <c r="S260" s="87"/>
      <c r="T260" s="88"/>
      <c r="U260" s="34"/>
      <c r="V260" s="34"/>
      <c r="W260" s="34"/>
      <c r="X260" s="34"/>
      <c r="Y260" s="34"/>
      <c r="Z260" s="34"/>
      <c r="AA260" s="34"/>
      <c r="AB260" s="34"/>
      <c r="AC260" s="34"/>
      <c r="AD260" s="34"/>
      <c r="AE260" s="34"/>
      <c r="AT260" s="13" t="s">
        <v>172</v>
      </c>
      <c r="AU260" s="13" t="s">
        <v>78</v>
      </c>
    </row>
    <row r="261" s="2" customFormat="1" ht="16.5" customHeight="1">
      <c r="A261" s="34"/>
      <c r="B261" s="35"/>
      <c r="C261" s="235" t="s">
        <v>472</v>
      </c>
      <c r="D261" s="235" t="s">
        <v>397</v>
      </c>
      <c r="E261" s="236" t="s">
        <v>521</v>
      </c>
      <c r="F261" s="237" t="s">
        <v>522</v>
      </c>
      <c r="G261" s="238" t="s">
        <v>167</v>
      </c>
      <c r="H261" s="239">
        <v>80</v>
      </c>
      <c r="I261" s="240"/>
      <c r="J261" s="241">
        <f>ROUND(I261*H261,2)</f>
        <v>0</v>
      </c>
      <c r="K261" s="237" t="s">
        <v>168</v>
      </c>
      <c r="L261" s="242"/>
      <c r="M261" s="243" t="s">
        <v>1</v>
      </c>
      <c r="N261" s="244" t="s">
        <v>43</v>
      </c>
      <c r="O261" s="87"/>
      <c r="P261" s="204">
        <f>O261*H261</f>
        <v>0</v>
      </c>
      <c r="Q261" s="204">
        <v>0.00012</v>
      </c>
      <c r="R261" s="204">
        <f>Q261*H261</f>
        <v>0.0096000000000000009</v>
      </c>
      <c r="S261" s="204">
        <v>0</v>
      </c>
      <c r="T261" s="205">
        <f>S261*H261</f>
        <v>0</v>
      </c>
      <c r="U261" s="34"/>
      <c r="V261" s="34"/>
      <c r="W261" s="34"/>
      <c r="X261" s="34"/>
      <c r="Y261" s="34"/>
      <c r="Z261" s="34"/>
      <c r="AA261" s="34"/>
      <c r="AB261" s="34"/>
      <c r="AC261" s="34"/>
      <c r="AD261" s="34"/>
      <c r="AE261" s="34"/>
      <c r="AR261" s="206" t="s">
        <v>259</v>
      </c>
      <c r="AT261" s="206" t="s">
        <v>397</v>
      </c>
      <c r="AU261" s="206" t="s">
        <v>78</v>
      </c>
      <c r="AY261" s="13" t="s">
        <v>170</v>
      </c>
      <c r="BE261" s="207">
        <f>IF(N261="základní",J261,0)</f>
        <v>0</v>
      </c>
      <c r="BF261" s="207">
        <f>IF(N261="snížená",J261,0)</f>
        <v>0</v>
      </c>
      <c r="BG261" s="207">
        <f>IF(N261="zákl. přenesená",J261,0)</f>
        <v>0</v>
      </c>
      <c r="BH261" s="207">
        <f>IF(N261="sníž. přenesená",J261,0)</f>
        <v>0</v>
      </c>
      <c r="BI261" s="207">
        <f>IF(N261="nulová",J261,0)</f>
        <v>0</v>
      </c>
      <c r="BJ261" s="13" t="s">
        <v>85</v>
      </c>
      <c r="BK261" s="207">
        <f>ROUND(I261*H261,2)</f>
        <v>0</v>
      </c>
      <c r="BL261" s="13" t="s">
        <v>259</v>
      </c>
      <c r="BM261" s="206" t="s">
        <v>890</v>
      </c>
    </row>
    <row r="262" s="10" customFormat="1">
      <c r="A262" s="10"/>
      <c r="B262" s="213"/>
      <c r="C262" s="214"/>
      <c r="D262" s="208" t="s">
        <v>187</v>
      </c>
      <c r="E262" s="215" t="s">
        <v>1</v>
      </c>
      <c r="F262" s="216" t="s">
        <v>891</v>
      </c>
      <c r="G262" s="214"/>
      <c r="H262" s="217">
        <v>80</v>
      </c>
      <c r="I262" s="218"/>
      <c r="J262" s="214"/>
      <c r="K262" s="214"/>
      <c r="L262" s="219"/>
      <c r="M262" s="220"/>
      <c r="N262" s="221"/>
      <c r="O262" s="221"/>
      <c r="P262" s="221"/>
      <c r="Q262" s="221"/>
      <c r="R262" s="221"/>
      <c r="S262" s="221"/>
      <c r="T262" s="222"/>
      <c r="U262" s="10"/>
      <c r="V262" s="10"/>
      <c r="W262" s="10"/>
      <c r="X262" s="10"/>
      <c r="Y262" s="10"/>
      <c r="Z262" s="10"/>
      <c r="AA262" s="10"/>
      <c r="AB262" s="10"/>
      <c r="AC262" s="10"/>
      <c r="AD262" s="10"/>
      <c r="AE262" s="10"/>
      <c r="AT262" s="223" t="s">
        <v>187</v>
      </c>
      <c r="AU262" s="223" t="s">
        <v>78</v>
      </c>
      <c r="AV262" s="10" t="s">
        <v>87</v>
      </c>
      <c r="AW262" s="10" t="s">
        <v>34</v>
      </c>
      <c r="AX262" s="10" t="s">
        <v>85</v>
      </c>
      <c r="AY262" s="223" t="s">
        <v>170</v>
      </c>
    </row>
    <row r="263" s="2" customFormat="1" ht="16.5" customHeight="1">
      <c r="A263" s="34"/>
      <c r="B263" s="35"/>
      <c r="C263" s="235" t="s">
        <v>477</v>
      </c>
      <c r="D263" s="235" t="s">
        <v>397</v>
      </c>
      <c r="E263" s="236" t="s">
        <v>531</v>
      </c>
      <c r="F263" s="237" t="s">
        <v>532</v>
      </c>
      <c r="G263" s="238" t="s">
        <v>167</v>
      </c>
      <c r="H263" s="239">
        <v>40</v>
      </c>
      <c r="I263" s="240"/>
      <c r="J263" s="241">
        <f>ROUND(I263*H263,2)</f>
        <v>0</v>
      </c>
      <c r="K263" s="237" t="s">
        <v>168</v>
      </c>
      <c r="L263" s="242"/>
      <c r="M263" s="243" t="s">
        <v>1</v>
      </c>
      <c r="N263" s="244" t="s">
        <v>43</v>
      </c>
      <c r="O263" s="87"/>
      <c r="P263" s="204">
        <f>O263*H263</f>
        <v>0</v>
      </c>
      <c r="Q263" s="204">
        <v>0</v>
      </c>
      <c r="R263" s="204">
        <f>Q263*H263</f>
        <v>0</v>
      </c>
      <c r="S263" s="204">
        <v>0</v>
      </c>
      <c r="T263" s="205">
        <f>S263*H263</f>
        <v>0</v>
      </c>
      <c r="U263" s="34"/>
      <c r="V263" s="34"/>
      <c r="W263" s="34"/>
      <c r="X263" s="34"/>
      <c r="Y263" s="34"/>
      <c r="Z263" s="34"/>
      <c r="AA263" s="34"/>
      <c r="AB263" s="34"/>
      <c r="AC263" s="34"/>
      <c r="AD263" s="34"/>
      <c r="AE263" s="34"/>
      <c r="AR263" s="206" t="s">
        <v>435</v>
      </c>
      <c r="AT263" s="206" t="s">
        <v>397</v>
      </c>
      <c r="AU263" s="206" t="s">
        <v>78</v>
      </c>
      <c r="AY263" s="13" t="s">
        <v>170</v>
      </c>
      <c r="BE263" s="207">
        <f>IF(N263="základní",J263,0)</f>
        <v>0</v>
      </c>
      <c r="BF263" s="207">
        <f>IF(N263="snížená",J263,0)</f>
        <v>0</v>
      </c>
      <c r="BG263" s="207">
        <f>IF(N263="zákl. přenesená",J263,0)</f>
        <v>0</v>
      </c>
      <c r="BH263" s="207">
        <f>IF(N263="sníž. přenesená",J263,0)</f>
        <v>0</v>
      </c>
      <c r="BI263" s="207">
        <f>IF(N263="nulová",J263,0)</f>
        <v>0</v>
      </c>
      <c r="BJ263" s="13" t="s">
        <v>85</v>
      </c>
      <c r="BK263" s="207">
        <f>ROUND(I263*H263,2)</f>
        <v>0</v>
      </c>
      <c r="BL263" s="13" t="s">
        <v>435</v>
      </c>
      <c r="BM263" s="206" t="s">
        <v>892</v>
      </c>
    </row>
    <row r="264" s="10" customFormat="1">
      <c r="A264" s="10"/>
      <c r="B264" s="213"/>
      <c r="C264" s="214"/>
      <c r="D264" s="208" t="s">
        <v>187</v>
      </c>
      <c r="E264" s="215" t="s">
        <v>1</v>
      </c>
      <c r="F264" s="216" t="s">
        <v>893</v>
      </c>
      <c r="G264" s="214"/>
      <c r="H264" s="217">
        <v>40</v>
      </c>
      <c r="I264" s="218"/>
      <c r="J264" s="214"/>
      <c r="K264" s="214"/>
      <c r="L264" s="219"/>
      <c r="M264" s="220"/>
      <c r="N264" s="221"/>
      <c r="O264" s="221"/>
      <c r="P264" s="221"/>
      <c r="Q264" s="221"/>
      <c r="R264" s="221"/>
      <c r="S264" s="221"/>
      <c r="T264" s="222"/>
      <c r="U264" s="10"/>
      <c r="V264" s="10"/>
      <c r="W264" s="10"/>
      <c r="X264" s="10"/>
      <c r="Y264" s="10"/>
      <c r="Z264" s="10"/>
      <c r="AA264" s="10"/>
      <c r="AB264" s="10"/>
      <c r="AC264" s="10"/>
      <c r="AD264" s="10"/>
      <c r="AE264" s="10"/>
      <c r="AT264" s="223" t="s">
        <v>187</v>
      </c>
      <c r="AU264" s="223" t="s">
        <v>78</v>
      </c>
      <c r="AV264" s="10" t="s">
        <v>87</v>
      </c>
      <c r="AW264" s="10" t="s">
        <v>34</v>
      </c>
      <c r="AX264" s="10" t="s">
        <v>85</v>
      </c>
      <c r="AY264" s="223" t="s">
        <v>170</v>
      </c>
    </row>
    <row r="265" s="2" customFormat="1" ht="16.5" customHeight="1">
      <c r="A265" s="34"/>
      <c r="B265" s="35"/>
      <c r="C265" s="235" t="s">
        <v>482</v>
      </c>
      <c r="D265" s="235" t="s">
        <v>397</v>
      </c>
      <c r="E265" s="236" t="s">
        <v>526</v>
      </c>
      <c r="F265" s="237" t="s">
        <v>527</v>
      </c>
      <c r="G265" s="238" t="s">
        <v>167</v>
      </c>
      <c r="H265" s="239">
        <v>40</v>
      </c>
      <c r="I265" s="240"/>
      <c r="J265" s="241">
        <f>ROUND(I265*H265,2)</f>
        <v>0</v>
      </c>
      <c r="K265" s="237" t="s">
        <v>168</v>
      </c>
      <c r="L265" s="242"/>
      <c r="M265" s="243" t="s">
        <v>1</v>
      </c>
      <c r="N265" s="244" t="s">
        <v>43</v>
      </c>
      <c r="O265" s="87"/>
      <c r="P265" s="204">
        <f>O265*H265</f>
        <v>0</v>
      </c>
      <c r="Q265" s="204">
        <v>0</v>
      </c>
      <c r="R265" s="204">
        <f>Q265*H265</f>
        <v>0</v>
      </c>
      <c r="S265" s="204">
        <v>0</v>
      </c>
      <c r="T265" s="205">
        <f>S265*H265</f>
        <v>0</v>
      </c>
      <c r="U265" s="34"/>
      <c r="V265" s="34"/>
      <c r="W265" s="34"/>
      <c r="X265" s="34"/>
      <c r="Y265" s="34"/>
      <c r="Z265" s="34"/>
      <c r="AA265" s="34"/>
      <c r="AB265" s="34"/>
      <c r="AC265" s="34"/>
      <c r="AD265" s="34"/>
      <c r="AE265" s="34"/>
      <c r="AR265" s="206" t="s">
        <v>435</v>
      </c>
      <c r="AT265" s="206" t="s">
        <v>397</v>
      </c>
      <c r="AU265" s="206" t="s">
        <v>78</v>
      </c>
      <c r="AY265" s="13" t="s">
        <v>170</v>
      </c>
      <c r="BE265" s="207">
        <f>IF(N265="základní",J265,0)</f>
        <v>0</v>
      </c>
      <c r="BF265" s="207">
        <f>IF(N265="snížená",J265,0)</f>
        <v>0</v>
      </c>
      <c r="BG265" s="207">
        <f>IF(N265="zákl. přenesená",J265,0)</f>
        <v>0</v>
      </c>
      <c r="BH265" s="207">
        <f>IF(N265="sníž. přenesená",J265,0)</f>
        <v>0</v>
      </c>
      <c r="BI265" s="207">
        <f>IF(N265="nulová",J265,0)</f>
        <v>0</v>
      </c>
      <c r="BJ265" s="13" t="s">
        <v>85</v>
      </c>
      <c r="BK265" s="207">
        <f>ROUND(I265*H265,2)</f>
        <v>0</v>
      </c>
      <c r="BL265" s="13" t="s">
        <v>435</v>
      </c>
      <c r="BM265" s="206" t="s">
        <v>894</v>
      </c>
    </row>
    <row r="266" s="10" customFormat="1">
      <c r="A266" s="10"/>
      <c r="B266" s="213"/>
      <c r="C266" s="214"/>
      <c r="D266" s="208" t="s">
        <v>187</v>
      </c>
      <c r="E266" s="215" t="s">
        <v>1</v>
      </c>
      <c r="F266" s="216" t="s">
        <v>893</v>
      </c>
      <c r="G266" s="214"/>
      <c r="H266" s="217">
        <v>40</v>
      </c>
      <c r="I266" s="218"/>
      <c r="J266" s="214"/>
      <c r="K266" s="214"/>
      <c r="L266" s="219"/>
      <c r="M266" s="220"/>
      <c r="N266" s="221"/>
      <c r="O266" s="221"/>
      <c r="P266" s="221"/>
      <c r="Q266" s="221"/>
      <c r="R266" s="221"/>
      <c r="S266" s="221"/>
      <c r="T266" s="222"/>
      <c r="U266" s="10"/>
      <c r="V266" s="10"/>
      <c r="W266" s="10"/>
      <c r="X266" s="10"/>
      <c r="Y266" s="10"/>
      <c r="Z266" s="10"/>
      <c r="AA266" s="10"/>
      <c r="AB266" s="10"/>
      <c r="AC266" s="10"/>
      <c r="AD266" s="10"/>
      <c r="AE266" s="10"/>
      <c r="AT266" s="223" t="s">
        <v>187</v>
      </c>
      <c r="AU266" s="223" t="s">
        <v>78</v>
      </c>
      <c r="AV266" s="10" t="s">
        <v>87</v>
      </c>
      <c r="AW266" s="10" t="s">
        <v>34</v>
      </c>
      <c r="AX266" s="10" t="s">
        <v>85</v>
      </c>
      <c r="AY266" s="223" t="s">
        <v>170</v>
      </c>
    </row>
    <row r="267" s="2" customFormat="1" ht="16.5" customHeight="1">
      <c r="A267" s="34"/>
      <c r="B267" s="35"/>
      <c r="C267" s="235" t="s">
        <v>488</v>
      </c>
      <c r="D267" s="235" t="s">
        <v>397</v>
      </c>
      <c r="E267" s="236" t="s">
        <v>535</v>
      </c>
      <c r="F267" s="237" t="s">
        <v>536</v>
      </c>
      <c r="G267" s="238" t="s">
        <v>167</v>
      </c>
      <c r="H267" s="239">
        <v>40</v>
      </c>
      <c r="I267" s="240"/>
      <c r="J267" s="241">
        <f>ROUND(I267*H267,2)</f>
        <v>0</v>
      </c>
      <c r="K267" s="237" t="s">
        <v>1</v>
      </c>
      <c r="L267" s="242"/>
      <c r="M267" s="243" t="s">
        <v>1</v>
      </c>
      <c r="N267" s="244" t="s">
        <v>43</v>
      </c>
      <c r="O267" s="87"/>
      <c r="P267" s="204">
        <f>O267*H267</f>
        <v>0</v>
      </c>
      <c r="Q267" s="204">
        <v>4.0000000000000003E-05</v>
      </c>
      <c r="R267" s="204">
        <f>Q267*H267</f>
        <v>0.0016000000000000001</v>
      </c>
      <c r="S267" s="204">
        <v>0</v>
      </c>
      <c r="T267" s="205">
        <f>S267*H267</f>
        <v>0</v>
      </c>
      <c r="U267" s="34"/>
      <c r="V267" s="34"/>
      <c r="W267" s="34"/>
      <c r="X267" s="34"/>
      <c r="Y267" s="34"/>
      <c r="Z267" s="34"/>
      <c r="AA267" s="34"/>
      <c r="AB267" s="34"/>
      <c r="AC267" s="34"/>
      <c r="AD267" s="34"/>
      <c r="AE267" s="34"/>
      <c r="AR267" s="206" t="s">
        <v>259</v>
      </c>
      <c r="AT267" s="206" t="s">
        <v>397</v>
      </c>
      <c r="AU267" s="206" t="s">
        <v>78</v>
      </c>
      <c r="AY267" s="13" t="s">
        <v>170</v>
      </c>
      <c r="BE267" s="207">
        <f>IF(N267="základní",J267,0)</f>
        <v>0</v>
      </c>
      <c r="BF267" s="207">
        <f>IF(N267="snížená",J267,0)</f>
        <v>0</v>
      </c>
      <c r="BG267" s="207">
        <f>IF(N267="zákl. přenesená",J267,0)</f>
        <v>0</v>
      </c>
      <c r="BH267" s="207">
        <f>IF(N267="sníž. přenesená",J267,0)</f>
        <v>0</v>
      </c>
      <c r="BI267" s="207">
        <f>IF(N267="nulová",J267,0)</f>
        <v>0</v>
      </c>
      <c r="BJ267" s="13" t="s">
        <v>85</v>
      </c>
      <c r="BK267" s="207">
        <f>ROUND(I267*H267,2)</f>
        <v>0</v>
      </c>
      <c r="BL267" s="13" t="s">
        <v>259</v>
      </c>
      <c r="BM267" s="206" t="s">
        <v>895</v>
      </c>
    </row>
    <row r="268" s="10" customFormat="1">
      <c r="A268" s="10"/>
      <c r="B268" s="213"/>
      <c r="C268" s="214"/>
      <c r="D268" s="208" t="s">
        <v>187</v>
      </c>
      <c r="E268" s="215" t="s">
        <v>1</v>
      </c>
      <c r="F268" s="216" t="s">
        <v>896</v>
      </c>
      <c r="G268" s="214"/>
      <c r="H268" s="217">
        <v>40</v>
      </c>
      <c r="I268" s="218"/>
      <c r="J268" s="214"/>
      <c r="K268" s="214"/>
      <c r="L268" s="219"/>
      <c r="M268" s="220"/>
      <c r="N268" s="221"/>
      <c r="O268" s="221"/>
      <c r="P268" s="221"/>
      <c r="Q268" s="221"/>
      <c r="R268" s="221"/>
      <c r="S268" s="221"/>
      <c r="T268" s="222"/>
      <c r="U268" s="10"/>
      <c r="V268" s="10"/>
      <c r="W268" s="10"/>
      <c r="X268" s="10"/>
      <c r="Y268" s="10"/>
      <c r="Z268" s="10"/>
      <c r="AA268" s="10"/>
      <c r="AB268" s="10"/>
      <c r="AC268" s="10"/>
      <c r="AD268" s="10"/>
      <c r="AE268" s="10"/>
      <c r="AT268" s="223" t="s">
        <v>187</v>
      </c>
      <c r="AU268" s="223" t="s">
        <v>78</v>
      </c>
      <c r="AV268" s="10" t="s">
        <v>87</v>
      </c>
      <c r="AW268" s="10" t="s">
        <v>34</v>
      </c>
      <c r="AX268" s="10" t="s">
        <v>85</v>
      </c>
      <c r="AY268" s="223" t="s">
        <v>170</v>
      </c>
    </row>
    <row r="269" s="2" customFormat="1" ht="16.5" customHeight="1">
      <c r="A269" s="34"/>
      <c r="B269" s="35"/>
      <c r="C269" s="235" t="s">
        <v>492</v>
      </c>
      <c r="D269" s="235" t="s">
        <v>397</v>
      </c>
      <c r="E269" s="236" t="s">
        <v>539</v>
      </c>
      <c r="F269" s="237" t="s">
        <v>540</v>
      </c>
      <c r="G269" s="238" t="s">
        <v>167</v>
      </c>
      <c r="H269" s="239">
        <v>40</v>
      </c>
      <c r="I269" s="240"/>
      <c r="J269" s="241">
        <f>ROUND(I269*H269,2)</f>
        <v>0</v>
      </c>
      <c r="K269" s="237" t="s">
        <v>1</v>
      </c>
      <c r="L269" s="242"/>
      <c r="M269" s="243" t="s">
        <v>1</v>
      </c>
      <c r="N269" s="244" t="s">
        <v>43</v>
      </c>
      <c r="O269" s="87"/>
      <c r="P269" s="204">
        <f>O269*H269</f>
        <v>0</v>
      </c>
      <c r="Q269" s="204">
        <v>4.0000000000000003E-05</v>
      </c>
      <c r="R269" s="204">
        <f>Q269*H269</f>
        <v>0.0016000000000000001</v>
      </c>
      <c r="S269" s="204">
        <v>0</v>
      </c>
      <c r="T269" s="205">
        <f>S269*H269</f>
        <v>0</v>
      </c>
      <c r="U269" s="34"/>
      <c r="V269" s="34"/>
      <c r="W269" s="34"/>
      <c r="X269" s="34"/>
      <c r="Y269" s="34"/>
      <c r="Z269" s="34"/>
      <c r="AA269" s="34"/>
      <c r="AB269" s="34"/>
      <c r="AC269" s="34"/>
      <c r="AD269" s="34"/>
      <c r="AE269" s="34"/>
      <c r="AR269" s="206" t="s">
        <v>259</v>
      </c>
      <c r="AT269" s="206" t="s">
        <v>397</v>
      </c>
      <c r="AU269" s="206" t="s">
        <v>78</v>
      </c>
      <c r="AY269" s="13" t="s">
        <v>170</v>
      </c>
      <c r="BE269" s="207">
        <f>IF(N269="základní",J269,0)</f>
        <v>0</v>
      </c>
      <c r="BF269" s="207">
        <f>IF(N269="snížená",J269,0)</f>
        <v>0</v>
      </c>
      <c r="BG269" s="207">
        <f>IF(N269="zákl. přenesená",J269,0)</f>
        <v>0</v>
      </c>
      <c r="BH269" s="207">
        <f>IF(N269="sníž. přenesená",J269,0)</f>
        <v>0</v>
      </c>
      <c r="BI269" s="207">
        <f>IF(N269="nulová",J269,0)</f>
        <v>0</v>
      </c>
      <c r="BJ269" s="13" t="s">
        <v>85</v>
      </c>
      <c r="BK269" s="207">
        <f>ROUND(I269*H269,2)</f>
        <v>0</v>
      </c>
      <c r="BL269" s="13" t="s">
        <v>259</v>
      </c>
      <c r="BM269" s="206" t="s">
        <v>897</v>
      </c>
    </row>
    <row r="270" s="10" customFormat="1">
      <c r="A270" s="10"/>
      <c r="B270" s="213"/>
      <c r="C270" s="214"/>
      <c r="D270" s="208" t="s">
        <v>187</v>
      </c>
      <c r="E270" s="215" t="s">
        <v>1</v>
      </c>
      <c r="F270" s="216" t="s">
        <v>896</v>
      </c>
      <c r="G270" s="214"/>
      <c r="H270" s="217">
        <v>40</v>
      </c>
      <c r="I270" s="218"/>
      <c r="J270" s="214"/>
      <c r="K270" s="214"/>
      <c r="L270" s="219"/>
      <c r="M270" s="220"/>
      <c r="N270" s="221"/>
      <c r="O270" s="221"/>
      <c r="P270" s="221"/>
      <c r="Q270" s="221"/>
      <c r="R270" s="221"/>
      <c r="S270" s="221"/>
      <c r="T270" s="222"/>
      <c r="U270" s="10"/>
      <c r="V270" s="10"/>
      <c r="W270" s="10"/>
      <c r="X270" s="10"/>
      <c r="Y270" s="10"/>
      <c r="Z270" s="10"/>
      <c r="AA270" s="10"/>
      <c r="AB270" s="10"/>
      <c r="AC270" s="10"/>
      <c r="AD270" s="10"/>
      <c r="AE270" s="10"/>
      <c r="AT270" s="223" t="s">
        <v>187</v>
      </c>
      <c r="AU270" s="223" t="s">
        <v>78</v>
      </c>
      <c r="AV270" s="10" t="s">
        <v>87</v>
      </c>
      <c r="AW270" s="10" t="s">
        <v>34</v>
      </c>
      <c r="AX270" s="10" t="s">
        <v>85</v>
      </c>
      <c r="AY270" s="223" t="s">
        <v>170</v>
      </c>
    </row>
    <row r="271" s="2" customFormat="1" ht="33" customHeight="1">
      <c r="A271" s="34"/>
      <c r="B271" s="35"/>
      <c r="C271" s="235" t="s">
        <v>496</v>
      </c>
      <c r="D271" s="235" t="s">
        <v>397</v>
      </c>
      <c r="E271" s="236" t="s">
        <v>547</v>
      </c>
      <c r="F271" s="237" t="s">
        <v>548</v>
      </c>
      <c r="G271" s="238" t="s">
        <v>167</v>
      </c>
      <c r="H271" s="239">
        <v>8</v>
      </c>
      <c r="I271" s="240"/>
      <c r="J271" s="241">
        <f>ROUND(I271*H271,2)</f>
        <v>0</v>
      </c>
      <c r="K271" s="237" t="s">
        <v>168</v>
      </c>
      <c r="L271" s="242"/>
      <c r="M271" s="243" t="s">
        <v>1</v>
      </c>
      <c r="N271" s="244" t="s">
        <v>43</v>
      </c>
      <c r="O271" s="87"/>
      <c r="P271" s="204">
        <f>O271*H271</f>
        <v>0</v>
      </c>
      <c r="Q271" s="204">
        <v>0</v>
      </c>
      <c r="R271" s="204">
        <f>Q271*H271</f>
        <v>0</v>
      </c>
      <c r="S271" s="204">
        <v>0</v>
      </c>
      <c r="T271" s="205">
        <f>S271*H271</f>
        <v>0</v>
      </c>
      <c r="U271" s="34"/>
      <c r="V271" s="34"/>
      <c r="W271" s="34"/>
      <c r="X271" s="34"/>
      <c r="Y271" s="34"/>
      <c r="Z271" s="34"/>
      <c r="AA271" s="34"/>
      <c r="AB271" s="34"/>
      <c r="AC271" s="34"/>
      <c r="AD271" s="34"/>
      <c r="AE271" s="34"/>
      <c r="AR271" s="206" t="s">
        <v>259</v>
      </c>
      <c r="AT271" s="206" t="s">
        <v>397</v>
      </c>
      <c r="AU271" s="206" t="s">
        <v>78</v>
      </c>
      <c r="AY271" s="13" t="s">
        <v>170</v>
      </c>
      <c r="BE271" s="207">
        <f>IF(N271="základní",J271,0)</f>
        <v>0</v>
      </c>
      <c r="BF271" s="207">
        <f>IF(N271="snížená",J271,0)</f>
        <v>0</v>
      </c>
      <c r="BG271" s="207">
        <f>IF(N271="zákl. přenesená",J271,0)</f>
        <v>0</v>
      </c>
      <c r="BH271" s="207">
        <f>IF(N271="sníž. přenesená",J271,0)</f>
        <v>0</v>
      </c>
      <c r="BI271" s="207">
        <f>IF(N271="nulová",J271,0)</f>
        <v>0</v>
      </c>
      <c r="BJ271" s="13" t="s">
        <v>85</v>
      </c>
      <c r="BK271" s="207">
        <f>ROUND(I271*H271,2)</f>
        <v>0</v>
      </c>
      <c r="BL271" s="13" t="s">
        <v>259</v>
      </c>
      <c r="BM271" s="206" t="s">
        <v>898</v>
      </c>
    </row>
    <row r="272" s="2" customFormat="1" ht="33" customHeight="1">
      <c r="A272" s="34"/>
      <c r="B272" s="35"/>
      <c r="C272" s="235" t="s">
        <v>500</v>
      </c>
      <c r="D272" s="235" t="s">
        <v>397</v>
      </c>
      <c r="E272" s="236" t="s">
        <v>543</v>
      </c>
      <c r="F272" s="237" t="s">
        <v>544</v>
      </c>
      <c r="G272" s="238" t="s">
        <v>167</v>
      </c>
      <c r="H272" s="239">
        <v>12</v>
      </c>
      <c r="I272" s="240"/>
      <c r="J272" s="241">
        <f>ROUND(I272*H272,2)</f>
        <v>0</v>
      </c>
      <c r="K272" s="237" t="s">
        <v>168</v>
      </c>
      <c r="L272" s="242"/>
      <c r="M272" s="243" t="s">
        <v>1</v>
      </c>
      <c r="N272" s="244" t="s">
        <v>43</v>
      </c>
      <c r="O272" s="87"/>
      <c r="P272" s="204">
        <f>O272*H272</f>
        <v>0</v>
      </c>
      <c r="Q272" s="204">
        <v>0</v>
      </c>
      <c r="R272" s="204">
        <f>Q272*H272</f>
        <v>0</v>
      </c>
      <c r="S272" s="204">
        <v>0</v>
      </c>
      <c r="T272" s="205">
        <f>S272*H272</f>
        <v>0</v>
      </c>
      <c r="U272" s="34"/>
      <c r="V272" s="34"/>
      <c r="W272" s="34"/>
      <c r="X272" s="34"/>
      <c r="Y272" s="34"/>
      <c r="Z272" s="34"/>
      <c r="AA272" s="34"/>
      <c r="AB272" s="34"/>
      <c r="AC272" s="34"/>
      <c r="AD272" s="34"/>
      <c r="AE272" s="34"/>
      <c r="AR272" s="206" t="s">
        <v>259</v>
      </c>
      <c r="AT272" s="206" t="s">
        <v>397</v>
      </c>
      <c r="AU272" s="206" t="s">
        <v>78</v>
      </c>
      <c r="AY272" s="13" t="s">
        <v>170</v>
      </c>
      <c r="BE272" s="207">
        <f>IF(N272="základní",J272,0)</f>
        <v>0</v>
      </c>
      <c r="BF272" s="207">
        <f>IF(N272="snížená",J272,0)</f>
        <v>0</v>
      </c>
      <c r="BG272" s="207">
        <f>IF(N272="zákl. přenesená",J272,0)</f>
        <v>0</v>
      </c>
      <c r="BH272" s="207">
        <f>IF(N272="sníž. přenesená",J272,0)</f>
        <v>0</v>
      </c>
      <c r="BI272" s="207">
        <f>IF(N272="nulová",J272,0)</f>
        <v>0</v>
      </c>
      <c r="BJ272" s="13" t="s">
        <v>85</v>
      </c>
      <c r="BK272" s="207">
        <f>ROUND(I272*H272,2)</f>
        <v>0</v>
      </c>
      <c r="BL272" s="13" t="s">
        <v>259</v>
      </c>
      <c r="BM272" s="206" t="s">
        <v>899</v>
      </c>
    </row>
    <row r="273" s="2" customFormat="1" ht="24.15" customHeight="1">
      <c r="A273" s="34"/>
      <c r="B273" s="35"/>
      <c r="C273" s="235" t="s">
        <v>504</v>
      </c>
      <c r="D273" s="235" t="s">
        <v>397</v>
      </c>
      <c r="E273" s="236" t="s">
        <v>551</v>
      </c>
      <c r="F273" s="237" t="s">
        <v>552</v>
      </c>
      <c r="G273" s="238" t="s">
        <v>167</v>
      </c>
      <c r="H273" s="239">
        <v>17</v>
      </c>
      <c r="I273" s="240"/>
      <c r="J273" s="241">
        <f>ROUND(I273*H273,2)</f>
        <v>0</v>
      </c>
      <c r="K273" s="237" t="s">
        <v>168</v>
      </c>
      <c r="L273" s="242"/>
      <c r="M273" s="245" t="s">
        <v>1</v>
      </c>
      <c r="N273" s="246" t="s">
        <v>43</v>
      </c>
      <c r="O273" s="247"/>
      <c r="P273" s="248">
        <f>O273*H273</f>
        <v>0</v>
      </c>
      <c r="Q273" s="248">
        <v>0.00025999999999999998</v>
      </c>
      <c r="R273" s="248">
        <f>Q273*H273</f>
        <v>0.0044199999999999994</v>
      </c>
      <c r="S273" s="248">
        <v>0</v>
      </c>
      <c r="T273" s="249">
        <f>S273*H273</f>
        <v>0</v>
      </c>
      <c r="U273" s="34"/>
      <c r="V273" s="34"/>
      <c r="W273" s="34"/>
      <c r="X273" s="34"/>
      <c r="Y273" s="34"/>
      <c r="Z273" s="34"/>
      <c r="AA273" s="34"/>
      <c r="AB273" s="34"/>
      <c r="AC273" s="34"/>
      <c r="AD273" s="34"/>
      <c r="AE273" s="34"/>
      <c r="AR273" s="206" t="s">
        <v>206</v>
      </c>
      <c r="AT273" s="206" t="s">
        <v>397</v>
      </c>
      <c r="AU273" s="206" t="s">
        <v>78</v>
      </c>
      <c r="AY273" s="13" t="s">
        <v>170</v>
      </c>
      <c r="BE273" s="207">
        <f>IF(N273="základní",J273,0)</f>
        <v>0</v>
      </c>
      <c r="BF273" s="207">
        <f>IF(N273="snížená",J273,0)</f>
        <v>0</v>
      </c>
      <c r="BG273" s="207">
        <f>IF(N273="zákl. přenesená",J273,0)</f>
        <v>0</v>
      </c>
      <c r="BH273" s="207">
        <f>IF(N273="sníž. přenesená",J273,0)</f>
        <v>0</v>
      </c>
      <c r="BI273" s="207">
        <f>IF(N273="nulová",J273,0)</f>
        <v>0</v>
      </c>
      <c r="BJ273" s="13" t="s">
        <v>85</v>
      </c>
      <c r="BK273" s="207">
        <f>ROUND(I273*H273,2)</f>
        <v>0</v>
      </c>
      <c r="BL273" s="13" t="s">
        <v>169</v>
      </c>
      <c r="BM273" s="206" t="s">
        <v>900</v>
      </c>
    </row>
    <row r="274" s="2" customFormat="1" ht="6.96" customHeight="1">
      <c r="A274" s="34"/>
      <c r="B274" s="62"/>
      <c r="C274" s="63"/>
      <c r="D274" s="63"/>
      <c r="E274" s="63"/>
      <c r="F274" s="63"/>
      <c r="G274" s="63"/>
      <c r="H274" s="63"/>
      <c r="I274" s="63"/>
      <c r="J274" s="63"/>
      <c r="K274" s="63"/>
      <c r="L274" s="40"/>
      <c r="M274" s="34"/>
      <c r="O274" s="34"/>
      <c r="P274" s="34"/>
      <c r="Q274" s="34"/>
      <c r="R274" s="34"/>
      <c r="S274" s="34"/>
      <c r="T274" s="34"/>
      <c r="U274" s="34"/>
      <c r="V274" s="34"/>
      <c r="W274" s="34"/>
      <c r="X274" s="34"/>
      <c r="Y274" s="34"/>
      <c r="Z274" s="34"/>
      <c r="AA274" s="34"/>
      <c r="AB274" s="34"/>
      <c r="AC274" s="34"/>
      <c r="AD274" s="34"/>
      <c r="AE274" s="34"/>
    </row>
  </sheetData>
  <sheetProtection sheet="1" autoFilter="0" formatColumns="0" formatRows="0" objects="1" scenarios="1" spinCount="100000" saltValue="NUokh/reGRqtSzTWYf47mRKB44bbT+Wga5lhvJE4XKH0ZRwi2OnqAW6JUGJ9/KO74Xbk5egnUMJejPFYcZZEvQ==" hashValue="NkWZUKR/5DXkBB0yqy5slTSbkcCURjp/0rdANLskzTIA6M1oUu2mTwaJpHnYac17TG2TDNg0WS5Zu3KsFUIMzA==" algorithmName="SHA-512" password="CC35"/>
  <autoFilter ref="C119:K27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109</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743</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901</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ROUND((SUM(BE120:BE158)),  2)</f>
        <v>0</v>
      </c>
      <c r="G35" s="34"/>
      <c r="H35" s="34"/>
      <c r="I35" s="160">
        <v>0.20999999999999999</v>
      </c>
      <c r="J35" s="159">
        <f>ROUND(((SUM(BE120:BE158))*I35),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ROUND((SUM(BF120:BF158)),  2)</f>
        <v>0</v>
      </c>
      <c r="G36" s="34"/>
      <c r="H36" s="34"/>
      <c r="I36" s="160">
        <v>0.14999999999999999</v>
      </c>
      <c r="J36" s="159">
        <f>ROUND(((SUM(BF120:BF158))*I36),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ROUND((SUM(BG120:BG158)),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ROUND((SUM(BH120:BH158)),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ROUND((SUM(BI120:BI158)),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743</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A.2.2 - Materiál zajištěný objednatelem - NEOCEŇOVAT</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743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A.2.2 - Materiál zajištěný objednatelem - NEOCEŇOVAT</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SUM(P121:P158)</f>
        <v>0</v>
      </c>
      <c r="Q120" s="100"/>
      <c r="R120" s="192">
        <f>SUM(R121:R158)</f>
        <v>53.74635</v>
      </c>
      <c r="S120" s="100"/>
      <c r="T120" s="193">
        <f>SUM(T121:T158)</f>
        <v>0</v>
      </c>
      <c r="U120" s="34"/>
      <c r="V120" s="34"/>
      <c r="W120" s="34"/>
      <c r="X120" s="34"/>
      <c r="Y120" s="34"/>
      <c r="Z120" s="34"/>
      <c r="AA120" s="34"/>
      <c r="AB120" s="34"/>
      <c r="AC120" s="34"/>
      <c r="AD120" s="34"/>
      <c r="AE120" s="34"/>
      <c r="AT120" s="13" t="s">
        <v>77</v>
      </c>
      <c r="AU120" s="13" t="s">
        <v>150</v>
      </c>
      <c r="BK120" s="194">
        <f>SUM(BK121:BK158)</f>
        <v>0</v>
      </c>
    </row>
    <row r="121" s="2" customFormat="1" ht="24.15" customHeight="1">
      <c r="A121" s="34"/>
      <c r="B121" s="35"/>
      <c r="C121" s="235" t="s">
        <v>85</v>
      </c>
      <c r="D121" s="235" t="s">
        <v>397</v>
      </c>
      <c r="E121" s="236" t="s">
        <v>556</v>
      </c>
      <c r="F121" s="237" t="s">
        <v>557</v>
      </c>
      <c r="G121" s="238" t="s">
        <v>167</v>
      </c>
      <c r="H121" s="239">
        <v>44</v>
      </c>
      <c r="I121" s="240"/>
      <c r="J121" s="241">
        <f>ROUND(I121*H121,2)</f>
        <v>0</v>
      </c>
      <c r="K121" s="237" t="s">
        <v>168</v>
      </c>
      <c r="L121" s="242"/>
      <c r="M121" s="243" t="s">
        <v>1</v>
      </c>
      <c r="N121" s="244" t="s">
        <v>43</v>
      </c>
      <c r="O121" s="87"/>
      <c r="P121" s="204">
        <f>O121*H121</f>
        <v>0</v>
      </c>
      <c r="Q121" s="204">
        <v>0.097000000000000003</v>
      </c>
      <c r="R121" s="204">
        <f>Q121*H121</f>
        <v>4.2679999999999998</v>
      </c>
      <c r="S121" s="204">
        <v>0</v>
      </c>
      <c r="T121" s="205">
        <f>S121*H121</f>
        <v>0</v>
      </c>
      <c r="U121" s="34"/>
      <c r="V121" s="34"/>
      <c r="W121" s="34"/>
      <c r="X121" s="34"/>
      <c r="Y121" s="34"/>
      <c r="Z121" s="34"/>
      <c r="AA121" s="34"/>
      <c r="AB121" s="34"/>
      <c r="AC121" s="34"/>
      <c r="AD121" s="34"/>
      <c r="AE121" s="34"/>
      <c r="AR121" s="206" t="s">
        <v>259</v>
      </c>
      <c r="AT121" s="206" t="s">
        <v>397</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902</v>
      </c>
    </row>
    <row r="122" s="2" customFormat="1" ht="24.15" customHeight="1">
      <c r="A122" s="34"/>
      <c r="B122" s="35"/>
      <c r="C122" s="235" t="s">
        <v>87</v>
      </c>
      <c r="D122" s="235" t="s">
        <v>397</v>
      </c>
      <c r="E122" s="236" t="s">
        <v>559</v>
      </c>
      <c r="F122" s="237" t="s">
        <v>560</v>
      </c>
      <c r="G122" s="238" t="s">
        <v>167</v>
      </c>
      <c r="H122" s="239">
        <v>50</v>
      </c>
      <c r="I122" s="240"/>
      <c r="J122" s="241">
        <f>ROUND(I122*H122,2)</f>
        <v>0</v>
      </c>
      <c r="K122" s="237" t="s">
        <v>168</v>
      </c>
      <c r="L122" s="242"/>
      <c r="M122" s="243" t="s">
        <v>1</v>
      </c>
      <c r="N122" s="244" t="s">
        <v>43</v>
      </c>
      <c r="O122" s="87"/>
      <c r="P122" s="204">
        <f>O122*H122</f>
        <v>0</v>
      </c>
      <c r="Q122" s="204">
        <v>0.097000000000000003</v>
      </c>
      <c r="R122" s="204">
        <f>Q122*H122</f>
        <v>4.8500000000000005</v>
      </c>
      <c r="S122" s="204">
        <v>0</v>
      </c>
      <c r="T122" s="205">
        <f>S122*H122</f>
        <v>0</v>
      </c>
      <c r="U122" s="34"/>
      <c r="V122" s="34"/>
      <c r="W122" s="34"/>
      <c r="X122" s="34"/>
      <c r="Y122" s="34"/>
      <c r="Z122" s="34"/>
      <c r="AA122" s="34"/>
      <c r="AB122" s="34"/>
      <c r="AC122" s="34"/>
      <c r="AD122" s="34"/>
      <c r="AE122" s="34"/>
      <c r="AR122" s="206" t="s">
        <v>259</v>
      </c>
      <c r="AT122" s="206" t="s">
        <v>397</v>
      </c>
      <c r="AU122" s="206" t="s">
        <v>78</v>
      </c>
      <c r="AY122" s="13" t="s">
        <v>170</v>
      </c>
      <c r="BE122" s="207">
        <f>IF(N122="základní",J122,0)</f>
        <v>0</v>
      </c>
      <c r="BF122" s="207">
        <f>IF(N122="snížená",J122,0)</f>
        <v>0</v>
      </c>
      <c r="BG122" s="207">
        <f>IF(N122="zákl. přenesená",J122,0)</f>
        <v>0</v>
      </c>
      <c r="BH122" s="207">
        <f>IF(N122="sníž. přenesená",J122,0)</f>
        <v>0</v>
      </c>
      <c r="BI122" s="207">
        <f>IF(N122="nulová",J122,0)</f>
        <v>0</v>
      </c>
      <c r="BJ122" s="13" t="s">
        <v>85</v>
      </c>
      <c r="BK122" s="207">
        <f>ROUND(I122*H122,2)</f>
        <v>0</v>
      </c>
      <c r="BL122" s="13" t="s">
        <v>259</v>
      </c>
      <c r="BM122" s="206" t="s">
        <v>903</v>
      </c>
    </row>
    <row r="123" s="2" customFormat="1" ht="24.15" customHeight="1">
      <c r="A123" s="34"/>
      <c r="B123" s="35"/>
      <c r="C123" s="235" t="s">
        <v>177</v>
      </c>
      <c r="D123" s="235" t="s">
        <v>397</v>
      </c>
      <c r="E123" s="236" t="s">
        <v>562</v>
      </c>
      <c r="F123" s="237" t="s">
        <v>563</v>
      </c>
      <c r="G123" s="238" t="s">
        <v>167</v>
      </c>
      <c r="H123" s="239">
        <v>22</v>
      </c>
      <c r="I123" s="240"/>
      <c r="J123" s="241">
        <f>ROUND(I123*H123,2)</f>
        <v>0</v>
      </c>
      <c r="K123" s="237" t="s">
        <v>168</v>
      </c>
      <c r="L123" s="242"/>
      <c r="M123" s="243" t="s">
        <v>1</v>
      </c>
      <c r="N123" s="244" t="s">
        <v>43</v>
      </c>
      <c r="O123" s="87"/>
      <c r="P123" s="204">
        <f>O123*H123</f>
        <v>0</v>
      </c>
      <c r="Q123" s="204">
        <v>0.10073</v>
      </c>
      <c r="R123" s="204">
        <f>Q123*H123</f>
        <v>2.2160600000000001</v>
      </c>
      <c r="S123" s="204">
        <v>0</v>
      </c>
      <c r="T123" s="205">
        <f>S123*H123</f>
        <v>0</v>
      </c>
      <c r="U123" s="34"/>
      <c r="V123" s="34"/>
      <c r="W123" s="34"/>
      <c r="X123" s="34"/>
      <c r="Y123" s="34"/>
      <c r="Z123" s="34"/>
      <c r="AA123" s="34"/>
      <c r="AB123" s="34"/>
      <c r="AC123" s="34"/>
      <c r="AD123" s="34"/>
      <c r="AE123" s="34"/>
      <c r="AR123" s="206" t="s">
        <v>259</v>
      </c>
      <c r="AT123" s="206" t="s">
        <v>397</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259</v>
      </c>
      <c r="BM123" s="206" t="s">
        <v>904</v>
      </c>
    </row>
    <row r="124" s="2" customFormat="1" ht="24.15" customHeight="1">
      <c r="A124" s="34"/>
      <c r="B124" s="35"/>
      <c r="C124" s="235" t="s">
        <v>169</v>
      </c>
      <c r="D124" s="235" t="s">
        <v>397</v>
      </c>
      <c r="E124" s="236" t="s">
        <v>565</v>
      </c>
      <c r="F124" s="237" t="s">
        <v>566</v>
      </c>
      <c r="G124" s="238" t="s">
        <v>167</v>
      </c>
      <c r="H124" s="239">
        <v>16</v>
      </c>
      <c r="I124" s="240"/>
      <c r="J124" s="241">
        <f>ROUND(I124*H124,2)</f>
        <v>0</v>
      </c>
      <c r="K124" s="237" t="s">
        <v>168</v>
      </c>
      <c r="L124" s="242"/>
      <c r="M124" s="243" t="s">
        <v>1</v>
      </c>
      <c r="N124" s="244" t="s">
        <v>43</v>
      </c>
      <c r="O124" s="87"/>
      <c r="P124" s="204">
        <f>O124*H124</f>
        <v>0</v>
      </c>
      <c r="Q124" s="204">
        <v>0.10446</v>
      </c>
      <c r="R124" s="204">
        <f>Q124*H124</f>
        <v>1.67136</v>
      </c>
      <c r="S124" s="204">
        <v>0</v>
      </c>
      <c r="T124" s="205">
        <f>S124*H124</f>
        <v>0</v>
      </c>
      <c r="U124" s="34"/>
      <c r="V124" s="34"/>
      <c r="W124" s="34"/>
      <c r="X124" s="34"/>
      <c r="Y124" s="34"/>
      <c r="Z124" s="34"/>
      <c r="AA124" s="34"/>
      <c r="AB124" s="34"/>
      <c r="AC124" s="34"/>
      <c r="AD124" s="34"/>
      <c r="AE124" s="34"/>
      <c r="AR124" s="206" t="s">
        <v>259</v>
      </c>
      <c r="AT124" s="206" t="s">
        <v>397</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905</v>
      </c>
    </row>
    <row r="125" s="2" customFormat="1" ht="24.15" customHeight="1">
      <c r="A125" s="34"/>
      <c r="B125" s="35"/>
      <c r="C125" s="235" t="s">
        <v>189</v>
      </c>
      <c r="D125" s="235" t="s">
        <v>397</v>
      </c>
      <c r="E125" s="236" t="s">
        <v>568</v>
      </c>
      <c r="F125" s="237" t="s">
        <v>569</v>
      </c>
      <c r="G125" s="238" t="s">
        <v>167</v>
      </c>
      <c r="H125" s="239">
        <v>12</v>
      </c>
      <c r="I125" s="240"/>
      <c r="J125" s="241">
        <f>ROUND(I125*H125,2)</f>
        <v>0</v>
      </c>
      <c r="K125" s="237" t="s">
        <v>168</v>
      </c>
      <c r="L125" s="242"/>
      <c r="M125" s="243" t="s">
        <v>1</v>
      </c>
      <c r="N125" s="244" t="s">
        <v>43</v>
      </c>
      <c r="O125" s="87"/>
      <c r="P125" s="204">
        <f>O125*H125</f>
        <v>0</v>
      </c>
      <c r="Q125" s="204">
        <v>0.10819</v>
      </c>
      <c r="R125" s="204">
        <f>Q125*H125</f>
        <v>1.2982799999999999</v>
      </c>
      <c r="S125" s="204">
        <v>0</v>
      </c>
      <c r="T125" s="205">
        <f>S125*H125</f>
        <v>0</v>
      </c>
      <c r="U125" s="34"/>
      <c r="V125" s="34"/>
      <c r="W125" s="34"/>
      <c r="X125" s="34"/>
      <c r="Y125" s="34"/>
      <c r="Z125" s="34"/>
      <c r="AA125" s="34"/>
      <c r="AB125" s="34"/>
      <c r="AC125" s="34"/>
      <c r="AD125" s="34"/>
      <c r="AE125" s="34"/>
      <c r="AR125" s="206" t="s">
        <v>259</v>
      </c>
      <c r="AT125" s="206" t="s">
        <v>397</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259</v>
      </c>
      <c r="BM125" s="206" t="s">
        <v>906</v>
      </c>
    </row>
    <row r="126" s="2" customFormat="1" ht="24.15" customHeight="1">
      <c r="A126" s="34"/>
      <c r="B126" s="35"/>
      <c r="C126" s="235" t="s">
        <v>195</v>
      </c>
      <c r="D126" s="235" t="s">
        <v>397</v>
      </c>
      <c r="E126" s="236" t="s">
        <v>571</v>
      </c>
      <c r="F126" s="237" t="s">
        <v>572</v>
      </c>
      <c r="G126" s="238" t="s">
        <v>167</v>
      </c>
      <c r="H126" s="239">
        <v>12</v>
      </c>
      <c r="I126" s="240"/>
      <c r="J126" s="241">
        <f>ROUND(I126*H126,2)</f>
        <v>0</v>
      </c>
      <c r="K126" s="237" t="s">
        <v>168</v>
      </c>
      <c r="L126" s="242"/>
      <c r="M126" s="243" t="s">
        <v>1</v>
      </c>
      <c r="N126" s="244" t="s">
        <v>43</v>
      </c>
      <c r="O126" s="87"/>
      <c r="P126" s="204">
        <f>O126*H126</f>
        <v>0</v>
      </c>
      <c r="Q126" s="204">
        <v>0.11192000000000001</v>
      </c>
      <c r="R126" s="204">
        <f>Q126*H126</f>
        <v>1.34304</v>
      </c>
      <c r="S126" s="204">
        <v>0</v>
      </c>
      <c r="T126" s="205">
        <f>S126*H126</f>
        <v>0</v>
      </c>
      <c r="U126" s="34"/>
      <c r="V126" s="34"/>
      <c r="W126" s="34"/>
      <c r="X126" s="34"/>
      <c r="Y126" s="34"/>
      <c r="Z126" s="34"/>
      <c r="AA126" s="34"/>
      <c r="AB126" s="34"/>
      <c r="AC126" s="34"/>
      <c r="AD126" s="34"/>
      <c r="AE126" s="34"/>
      <c r="AR126" s="206" t="s">
        <v>259</v>
      </c>
      <c r="AT126" s="206" t="s">
        <v>397</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259</v>
      </c>
      <c r="BM126" s="206" t="s">
        <v>907</v>
      </c>
    </row>
    <row r="127" s="2" customFormat="1" ht="24.15" customHeight="1">
      <c r="A127" s="34"/>
      <c r="B127" s="35"/>
      <c r="C127" s="235" t="s">
        <v>201</v>
      </c>
      <c r="D127" s="235" t="s">
        <v>397</v>
      </c>
      <c r="E127" s="236" t="s">
        <v>574</v>
      </c>
      <c r="F127" s="237" t="s">
        <v>575</v>
      </c>
      <c r="G127" s="238" t="s">
        <v>167</v>
      </c>
      <c r="H127" s="239">
        <v>10</v>
      </c>
      <c r="I127" s="240"/>
      <c r="J127" s="241">
        <f>ROUND(I127*H127,2)</f>
        <v>0</v>
      </c>
      <c r="K127" s="237" t="s">
        <v>168</v>
      </c>
      <c r="L127" s="242"/>
      <c r="M127" s="243" t="s">
        <v>1</v>
      </c>
      <c r="N127" s="244" t="s">
        <v>43</v>
      </c>
      <c r="O127" s="87"/>
      <c r="P127" s="204">
        <f>O127*H127</f>
        <v>0</v>
      </c>
      <c r="Q127" s="204">
        <v>0.11565</v>
      </c>
      <c r="R127" s="204">
        <f>Q127*H127</f>
        <v>1.1565000000000001</v>
      </c>
      <c r="S127" s="204">
        <v>0</v>
      </c>
      <c r="T127" s="205">
        <f>S127*H127</f>
        <v>0</v>
      </c>
      <c r="U127" s="34"/>
      <c r="V127" s="34"/>
      <c r="W127" s="34"/>
      <c r="X127" s="34"/>
      <c r="Y127" s="34"/>
      <c r="Z127" s="34"/>
      <c r="AA127" s="34"/>
      <c r="AB127" s="34"/>
      <c r="AC127" s="34"/>
      <c r="AD127" s="34"/>
      <c r="AE127" s="34"/>
      <c r="AR127" s="206" t="s">
        <v>259</v>
      </c>
      <c r="AT127" s="206" t="s">
        <v>397</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908</v>
      </c>
    </row>
    <row r="128" s="2" customFormat="1" ht="24.15" customHeight="1">
      <c r="A128" s="34"/>
      <c r="B128" s="35"/>
      <c r="C128" s="235" t="s">
        <v>206</v>
      </c>
      <c r="D128" s="235" t="s">
        <v>397</v>
      </c>
      <c r="E128" s="236" t="s">
        <v>577</v>
      </c>
      <c r="F128" s="237" t="s">
        <v>578</v>
      </c>
      <c r="G128" s="238" t="s">
        <v>167</v>
      </c>
      <c r="H128" s="239">
        <v>8</v>
      </c>
      <c r="I128" s="240"/>
      <c r="J128" s="241">
        <f>ROUND(I128*H128,2)</f>
        <v>0</v>
      </c>
      <c r="K128" s="237" t="s">
        <v>168</v>
      </c>
      <c r="L128" s="242"/>
      <c r="M128" s="243" t="s">
        <v>1</v>
      </c>
      <c r="N128" s="244" t="s">
        <v>43</v>
      </c>
      <c r="O128" s="87"/>
      <c r="P128" s="204">
        <f>O128*H128</f>
        <v>0</v>
      </c>
      <c r="Q128" s="204">
        <v>0.11938</v>
      </c>
      <c r="R128" s="204">
        <f>Q128*H128</f>
        <v>0.95504</v>
      </c>
      <c r="S128" s="204">
        <v>0</v>
      </c>
      <c r="T128" s="205">
        <f>S128*H128</f>
        <v>0</v>
      </c>
      <c r="U128" s="34"/>
      <c r="V128" s="34"/>
      <c r="W128" s="34"/>
      <c r="X128" s="34"/>
      <c r="Y128" s="34"/>
      <c r="Z128" s="34"/>
      <c r="AA128" s="34"/>
      <c r="AB128" s="34"/>
      <c r="AC128" s="34"/>
      <c r="AD128" s="34"/>
      <c r="AE128" s="34"/>
      <c r="AR128" s="206" t="s">
        <v>259</v>
      </c>
      <c r="AT128" s="206" t="s">
        <v>397</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259</v>
      </c>
      <c r="BM128" s="206" t="s">
        <v>909</v>
      </c>
    </row>
    <row r="129" s="2" customFormat="1" ht="24.15" customHeight="1">
      <c r="A129" s="34"/>
      <c r="B129" s="35"/>
      <c r="C129" s="235" t="s">
        <v>211</v>
      </c>
      <c r="D129" s="235" t="s">
        <v>397</v>
      </c>
      <c r="E129" s="236" t="s">
        <v>580</v>
      </c>
      <c r="F129" s="237" t="s">
        <v>581</v>
      </c>
      <c r="G129" s="238" t="s">
        <v>167</v>
      </c>
      <c r="H129" s="239">
        <v>10</v>
      </c>
      <c r="I129" s="240"/>
      <c r="J129" s="241">
        <f>ROUND(I129*H129,2)</f>
        <v>0</v>
      </c>
      <c r="K129" s="237" t="s">
        <v>168</v>
      </c>
      <c r="L129" s="242"/>
      <c r="M129" s="243" t="s">
        <v>1</v>
      </c>
      <c r="N129" s="244" t="s">
        <v>43</v>
      </c>
      <c r="O129" s="87"/>
      <c r="P129" s="204">
        <f>O129*H129</f>
        <v>0</v>
      </c>
      <c r="Q129" s="204">
        <v>0.12311999999999999</v>
      </c>
      <c r="R129" s="204">
        <f>Q129*H129</f>
        <v>1.2311999999999999</v>
      </c>
      <c r="S129" s="204">
        <v>0</v>
      </c>
      <c r="T129" s="205">
        <f>S129*H129</f>
        <v>0</v>
      </c>
      <c r="U129" s="34"/>
      <c r="V129" s="34"/>
      <c r="W129" s="34"/>
      <c r="X129" s="34"/>
      <c r="Y129" s="34"/>
      <c r="Z129" s="34"/>
      <c r="AA129" s="34"/>
      <c r="AB129" s="34"/>
      <c r="AC129" s="34"/>
      <c r="AD129" s="34"/>
      <c r="AE129" s="34"/>
      <c r="AR129" s="206" t="s">
        <v>259</v>
      </c>
      <c r="AT129" s="206" t="s">
        <v>397</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910</v>
      </c>
    </row>
    <row r="130" s="2" customFormat="1" ht="24.15" customHeight="1">
      <c r="A130" s="34"/>
      <c r="B130" s="35"/>
      <c r="C130" s="235" t="s">
        <v>219</v>
      </c>
      <c r="D130" s="235" t="s">
        <v>397</v>
      </c>
      <c r="E130" s="236" t="s">
        <v>583</v>
      </c>
      <c r="F130" s="237" t="s">
        <v>584</v>
      </c>
      <c r="G130" s="238" t="s">
        <v>167</v>
      </c>
      <c r="H130" s="239">
        <v>10</v>
      </c>
      <c r="I130" s="240"/>
      <c r="J130" s="241">
        <f>ROUND(I130*H130,2)</f>
        <v>0</v>
      </c>
      <c r="K130" s="237" t="s">
        <v>168</v>
      </c>
      <c r="L130" s="242"/>
      <c r="M130" s="243" t="s">
        <v>1</v>
      </c>
      <c r="N130" s="244" t="s">
        <v>43</v>
      </c>
      <c r="O130" s="87"/>
      <c r="P130" s="204">
        <f>O130*H130</f>
        <v>0</v>
      </c>
      <c r="Q130" s="204">
        <v>0.12684999999999999</v>
      </c>
      <c r="R130" s="204">
        <f>Q130*H130</f>
        <v>1.2685</v>
      </c>
      <c r="S130" s="204">
        <v>0</v>
      </c>
      <c r="T130" s="205">
        <f>S130*H130</f>
        <v>0</v>
      </c>
      <c r="U130" s="34"/>
      <c r="V130" s="34"/>
      <c r="W130" s="34"/>
      <c r="X130" s="34"/>
      <c r="Y130" s="34"/>
      <c r="Z130" s="34"/>
      <c r="AA130" s="34"/>
      <c r="AB130" s="34"/>
      <c r="AC130" s="34"/>
      <c r="AD130" s="34"/>
      <c r="AE130" s="34"/>
      <c r="AR130" s="206" t="s">
        <v>259</v>
      </c>
      <c r="AT130" s="206" t="s">
        <v>397</v>
      </c>
      <c r="AU130" s="206" t="s">
        <v>78</v>
      </c>
      <c r="AY130" s="13" t="s">
        <v>170</v>
      </c>
      <c r="BE130" s="207">
        <f>IF(N130="základní",J130,0)</f>
        <v>0</v>
      </c>
      <c r="BF130" s="207">
        <f>IF(N130="snížená",J130,0)</f>
        <v>0</v>
      </c>
      <c r="BG130" s="207">
        <f>IF(N130="zákl. přenesená",J130,0)</f>
        <v>0</v>
      </c>
      <c r="BH130" s="207">
        <f>IF(N130="sníž. přenesená",J130,0)</f>
        <v>0</v>
      </c>
      <c r="BI130" s="207">
        <f>IF(N130="nulová",J130,0)</f>
        <v>0</v>
      </c>
      <c r="BJ130" s="13" t="s">
        <v>85</v>
      </c>
      <c r="BK130" s="207">
        <f>ROUND(I130*H130,2)</f>
        <v>0</v>
      </c>
      <c r="BL130" s="13" t="s">
        <v>259</v>
      </c>
      <c r="BM130" s="206" t="s">
        <v>911</v>
      </c>
    </row>
    <row r="131" s="2" customFormat="1" ht="24.15" customHeight="1">
      <c r="A131" s="34"/>
      <c r="B131" s="35"/>
      <c r="C131" s="235" t="s">
        <v>231</v>
      </c>
      <c r="D131" s="235" t="s">
        <v>397</v>
      </c>
      <c r="E131" s="236" t="s">
        <v>586</v>
      </c>
      <c r="F131" s="237" t="s">
        <v>587</v>
      </c>
      <c r="G131" s="238" t="s">
        <v>167</v>
      </c>
      <c r="H131" s="239">
        <v>8</v>
      </c>
      <c r="I131" s="240"/>
      <c r="J131" s="241">
        <f>ROUND(I131*H131,2)</f>
        <v>0</v>
      </c>
      <c r="K131" s="237" t="s">
        <v>168</v>
      </c>
      <c r="L131" s="242"/>
      <c r="M131" s="243" t="s">
        <v>1</v>
      </c>
      <c r="N131" s="244" t="s">
        <v>43</v>
      </c>
      <c r="O131" s="87"/>
      <c r="P131" s="204">
        <f>O131*H131</f>
        <v>0</v>
      </c>
      <c r="Q131" s="204">
        <v>0.13058</v>
      </c>
      <c r="R131" s="204">
        <f>Q131*H131</f>
        <v>1.04464</v>
      </c>
      <c r="S131" s="204">
        <v>0</v>
      </c>
      <c r="T131" s="205">
        <f>S131*H131</f>
        <v>0</v>
      </c>
      <c r="U131" s="34"/>
      <c r="V131" s="34"/>
      <c r="W131" s="34"/>
      <c r="X131" s="34"/>
      <c r="Y131" s="34"/>
      <c r="Z131" s="34"/>
      <c r="AA131" s="34"/>
      <c r="AB131" s="34"/>
      <c r="AC131" s="34"/>
      <c r="AD131" s="34"/>
      <c r="AE131" s="34"/>
      <c r="AR131" s="206" t="s">
        <v>259</v>
      </c>
      <c r="AT131" s="206" t="s">
        <v>397</v>
      </c>
      <c r="AU131" s="206" t="s">
        <v>78</v>
      </c>
      <c r="AY131" s="13" t="s">
        <v>170</v>
      </c>
      <c r="BE131" s="207">
        <f>IF(N131="základní",J131,0)</f>
        <v>0</v>
      </c>
      <c r="BF131" s="207">
        <f>IF(N131="snížená",J131,0)</f>
        <v>0</v>
      </c>
      <c r="BG131" s="207">
        <f>IF(N131="zákl. přenesená",J131,0)</f>
        <v>0</v>
      </c>
      <c r="BH131" s="207">
        <f>IF(N131="sníž. přenesená",J131,0)</f>
        <v>0</v>
      </c>
      <c r="BI131" s="207">
        <f>IF(N131="nulová",J131,0)</f>
        <v>0</v>
      </c>
      <c r="BJ131" s="13" t="s">
        <v>85</v>
      </c>
      <c r="BK131" s="207">
        <f>ROUND(I131*H131,2)</f>
        <v>0</v>
      </c>
      <c r="BL131" s="13" t="s">
        <v>259</v>
      </c>
      <c r="BM131" s="206" t="s">
        <v>912</v>
      </c>
    </row>
    <row r="132" s="2" customFormat="1" ht="24.15" customHeight="1">
      <c r="A132" s="34"/>
      <c r="B132" s="35"/>
      <c r="C132" s="235" t="s">
        <v>239</v>
      </c>
      <c r="D132" s="235" t="s">
        <v>397</v>
      </c>
      <c r="E132" s="236" t="s">
        <v>589</v>
      </c>
      <c r="F132" s="237" t="s">
        <v>590</v>
      </c>
      <c r="G132" s="238" t="s">
        <v>167</v>
      </c>
      <c r="H132" s="239">
        <v>6</v>
      </c>
      <c r="I132" s="240"/>
      <c r="J132" s="241">
        <f>ROUND(I132*H132,2)</f>
        <v>0</v>
      </c>
      <c r="K132" s="237" t="s">
        <v>168</v>
      </c>
      <c r="L132" s="242"/>
      <c r="M132" s="243" t="s">
        <v>1</v>
      </c>
      <c r="N132" s="244" t="s">
        <v>43</v>
      </c>
      <c r="O132" s="87"/>
      <c r="P132" s="204">
        <f>O132*H132</f>
        <v>0</v>
      </c>
      <c r="Q132" s="204">
        <v>0.13431000000000001</v>
      </c>
      <c r="R132" s="204">
        <f>Q132*H132</f>
        <v>0.80586000000000002</v>
      </c>
      <c r="S132" s="204">
        <v>0</v>
      </c>
      <c r="T132" s="205">
        <f>S132*H132</f>
        <v>0</v>
      </c>
      <c r="U132" s="34"/>
      <c r="V132" s="34"/>
      <c r="W132" s="34"/>
      <c r="X132" s="34"/>
      <c r="Y132" s="34"/>
      <c r="Z132" s="34"/>
      <c r="AA132" s="34"/>
      <c r="AB132" s="34"/>
      <c r="AC132" s="34"/>
      <c r="AD132" s="34"/>
      <c r="AE132" s="34"/>
      <c r="AR132" s="206" t="s">
        <v>259</v>
      </c>
      <c r="AT132" s="206" t="s">
        <v>397</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913</v>
      </c>
    </row>
    <row r="133" s="2" customFormat="1" ht="24.15" customHeight="1">
      <c r="A133" s="34"/>
      <c r="B133" s="35"/>
      <c r="C133" s="235" t="s">
        <v>244</v>
      </c>
      <c r="D133" s="235" t="s">
        <v>397</v>
      </c>
      <c r="E133" s="236" t="s">
        <v>592</v>
      </c>
      <c r="F133" s="237" t="s">
        <v>593</v>
      </c>
      <c r="G133" s="238" t="s">
        <v>167</v>
      </c>
      <c r="H133" s="239">
        <v>8</v>
      </c>
      <c r="I133" s="240"/>
      <c r="J133" s="241">
        <f>ROUND(I133*H133,2)</f>
        <v>0</v>
      </c>
      <c r="K133" s="237" t="s">
        <v>168</v>
      </c>
      <c r="L133" s="242"/>
      <c r="M133" s="243" t="s">
        <v>1</v>
      </c>
      <c r="N133" s="244" t="s">
        <v>43</v>
      </c>
      <c r="O133" s="87"/>
      <c r="P133" s="204">
        <f>O133*H133</f>
        <v>0</v>
      </c>
      <c r="Q133" s="204">
        <v>0.13804</v>
      </c>
      <c r="R133" s="204">
        <f>Q133*H133</f>
        <v>1.10432</v>
      </c>
      <c r="S133" s="204">
        <v>0</v>
      </c>
      <c r="T133" s="205">
        <f>S133*H133</f>
        <v>0</v>
      </c>
      <c r="U133" s="34"/>
      <c r="V133" s="34"/>
      <c r="W133" s="34"/>
      <c r="X133" s="34"/>
      <c r="Y133" s="34"/>
      <c r="Z133" s="34"/>
      <c r="AA133" s="34"/>
      <c r="AB133" s="34"/>
      <c r="AC133" s="34"/>
      <c r="AD133" s="34"/>
      <c r="AE133" s="34"/>
      <c r="AR133" s="206" t="s">
        <v>259</v>
      </c>
      <c r="AT133" s="206" t="s">
        <v>397</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914</v>
      </c>
    </row>
    <row r="134" s="2" customFormat="1" ht="24.15" customHeight="1">
      <c r="A134" s="34"/>
      <c r="B134" s="35"/>
      <c r="C134" s="235" t="s">
        <v>251</v>
      </c>
      <c r="D134" s="235" t="s">
        <v>397</v>
      </c>
      <c r="E134" s="236" t="s">
        <v>595</v>
      </c>
      <c r="F134" s="237" t="s">
        <v>596</v>
      </c>
      <c r="G134" s="238" t="s">
        <v>167</v>
      </c>
      <c r="H134" s="239">
        <v>6</v>
      </c>
      <c r="I134" s="240"/>
      <c r="J134" s="241">
        <f>ROUND(I134*H134,2)</f>
        <v>0</v>
      </c>
      <c r="K134" s="237" t="s">
        <v>168</v>
      </c>
      <c r="L134" s="242"/>
      <c r="M134" s="243" t="s">
        <v>1</v>
      </c>
      <c r="N134" s="244" t="s">
        <v>43</v>
      </c>
      <c r="O134" s="87"/>
      <c r="P134" s="204">
        <f>O134*H134</f>
        <v>0</v>
      </c>
      <c r="Q134" s="204">
        <v>0.14177000000000001</v>
      </c>
      <c r="R134" s="204">
        <f>Q134*H134</f>
        <v>0.85062000000000004</v>
      </c>
      <c r="S134" s="204">
        <v>0</v>
      </c>
      <c r="T134" s="205">
        <f>S134*H134</f>
        <v>0</v>
      </c>
      <c r="U134" s="34"/>
      <c r="V134" s="34"/>
      <c r="W134" s="34"/>
      <c r="X134" s="34"/>
      <c r="Y134" s="34"/>
      <c r="Z134" s="34"/>
      <c r="AA134" s="34"/>
      <c r="AB134" s="34"/>
      <c r="AC134" s="34"/>
      <c r="AD134" s="34"/>
      <c r="AE134" s="34"/>
      <c r="AR134" s="206" t="s">
        <v>259</v>
      </c>
      <c r="AT134" s="206" t="s">
        <v>397</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259</v>
      </c>
      <c r="BM134" s="206" t="s">
        <v>915</v>
      </c>
    </row>
    <row r="135" s="2" customFormat="1" ht="24.15" customHeight="1">
      <c r="A135" s="34"/>
      <c r="B135" s="35"/>
      <c r="C135" s="235" t="s">
        <v>8</v>
      </c>
      <c r="D135" s="235" t="s">
        <v>397</v>
      </c>
      <c r="E135" s="236" t="s">
        <v>598</v>
      </c>
      <c r="F135" s="237" t="s">
        <v>599</v>
      </c>
      <c r="G135" s="238" t="s">
        <v>167</v>
      </c>
      <c r="H135" s="239">
        <v>6</v>
      </c>
      <c r="I135" s="240"/>
      <c r="J135" s="241">
        <f>ROUND(I135*H135,2)</f>
        <v>0</v>
      </c>
      <c r="K135" s="237" t="s">
        <v>168</v>
      </c>
      <c r="L135" s="242"/>
      <c r="M135" s="243" t="s">
        <v>1</v>
      </c>
      <c r="N135" s="244" t="s">
        <v>43</v>
      </c>
      <c r="O135" s="87"/>
      <c r="P135" s="204">
        <f>O135*H135</f>
        <v>0</v>
      </c>
      <c r="Q135" s="204">
        <v>0.14549999999999999</v>
      </c>
      <c r="R135" s="204">
        <f>Q135*H135</f>
        <v>0.873</v>
      </c>
      <c r="S135" s="204">
        <v>0</v>
      </c>
      <c r="T135" s="205">
        <f>S135*H135</f>
        <v>0</v>
      </c>
      <c r="U135" s="34"/>
      <c r="V135" s="34"/>
      <c r="W135" s="34"/>
      <c r="X135" s="34"/>
      <c r="Y135" s="34"/>
      <c r="Z135" s="34"/>
      <c r="AA135" s="34"/>
      <c r="AB135" s="34"/>
      <c r="AC135" s="34"/>
      <c r="AD135" s="34"/>
      <c r="AE135" s="34"/>
      <c r="AR135" s="206" t="s">
        <v>259</v>
      </c>
      <c r="AT135" s="206" t="s">
        <v>397</v>
      </c>
      <c r="AU135" s="206" t="s">
        <v>78</v>
      </c>
      <c r="AY135" s="13" t="s">
        <v>170</v>
      </c>
      <c r="BE135" s="207">
        <f>IF(N135="základní",J135,0)</f>
        <v>0</v>
      </c>
      <c r="BF135" s="207">
        <f>IF(N135="snížená",J135,0)</f>
        <v>0</v>
      </c>
      <c r="BG135" s="207">
        <f>IF(N135="zákl. přenesená",J135,0)</f>
        <v>0</v>
      </c>
      <c r="BH135" s="207">
        <f>IF(N135="sníž. přenesená",J135,0)</f>
        <v>0</v>
      </c>
      <c r="BI135" s="207">
        <f>IF(N135="nulová",J135,0)</f>
        <v>0</v>
      </c>
      <c r="BJ135" s="13" t="s">
        <v>85</v>
      </c>
      <c r="BK135" s="207">
        <f>ROUND(I135*H135,2)</f>
        <v>0</v>
      </c>
      <c r="BL135" s="13" t="s">
        <v>259</v>
      </c>
      <c r="BM135" s="206" t="s">
        <v>916</v>
      </c>
    </row>
    <row r="136" s="2" customFormat="1" ht="24.15" customHeight="1">
      <c r="A136" s="34"/>
      <c r="B136" s="35"/>
      <c r="C136" s="235" t="s">
        <v>262</v>
      </c>
      <c r="D136" s="235" t="s">
        <v>397</v>
      </c>
      <c r="E136" s="236" t="s">
        <v>601</v>
      </c>
      <c r="F136" s="237" t="s">
        <v>602</v>
      </c>
      <c r="G136" s="238" t="s">
        <v>167</v>
      </c>
      <c r="H136" s="239">
        <v>7</v>
      </c>
      <c r="I136" s="240"/>
      <c r="J136" s="241">
        <f>ROUND(I136*H136,2)</f>
        <v>0</v>
      </c>
      <c r="K136" s="237" t="s">
        <v>168</v>
      </c>
      <c r="L136" s="242"/>
      <c r="M136" s="243" t="s">
        <v>1</v>
      </c>
      <c r="N136" s="244" t="s">
        <v>43</v>
      </c>
      <c r="O136" s="87"/>
      <c r="P136" s="204">
        <f>O136*H136</f>
        <v>0</v>
      </c>
      <c r="Q136" s="204">
        <v>0.14923</v>
      </c>
      <c r="R136" s="204">
        <f>Q136*H136</f>
        <v>1.04461</v>
      </c>
      <c r="S136" s="204">
        <v>0</v>
      </c>
      <c r="T136" s="205">
        <f>S136*H136</f>
        <v>0</v>
      </c>
      <c r="U136" s="34"/>
      <c r="V136" s="34"/>
      <c r="W136" s="34"/>
      <c r="X136" s="34"/>
      <c r="Y136" s="34"/>
      <c r="Z136" s="34"/>
      <c r="AA136" s="34"/>
      <c r="AB136" s="34"/>
      <c r="AC136" s="34"/>
      <c r="AD136" s="34"/>
      <c r="AE136" s="34"/>
      <c r="AR136" s="206" t="s">
        <v>259</v>
      </c>
      <c r="AT136" s="206" t="s">
        <v>397</v>
      </c>
      <c r="AU136" s="206" t="s">
        <v>78</v>
      </c>
      <c r="AY136" s="13" t="s">
        <v>170</v>
      </c>
      <c r="BE136" s="207">
        <f>IF(N136="základní",J136,0)</f>
        <v>0</v>
      </c>
      <c r="BF136" s="207">
        <f>IF(N136="snížená",J136,0)</f>
        <v>0</v>
      </c>
      <c r="BG136" s="207">
        <f>IF(N136="zákl. přenesená",J136,0)</f>
        <v>0</v>
      </c>
      <c r="BH136" s="207">
        <f>IF(N136="sníž. přenesená",J136,0)</f>
        <v>0</v>
      </c>
      <c r="BI136" s="207">
        <f>IF(N136="nulová",J136,0)</f>
        <v>0</v>
      </c>
      <c r="BJ136" s="13" t="s">
        <v>85</v>
      </c>
      <c r="BK136" s="207">
        <f>ROUND(I136*H136,2)</f>
        <v>0</v>
      </c>
      <c r="BL136" s="13" t="s">
        <v>259</v>
      </c>
      <c r="BM136" s="206" t="s">
        <v>917</v>
      </c>
    </row>
    <row r="137" s="2" customFormat="1" ht="24.15" customHeight="1">
      <c r="A137" s="34"/>
      <c r="B137" s="35"/>
      <c r="C137" s="235" t="s">
        <v>266</v>
      </c>
      <c r="D137" s="235" t="s">
        <v>397</v>
      </c>
      <c r="E137" s="236" t="s">
        <v>604</v>
      </c>
      <c r="F137" s="237" t="s">
        <v>605</v>
      </c>
      <c r="G137" s="238" t="s">
        <v>167</v>
      </c>
      <c r="H137" s="239">
        <v>8</v>
      </c>
      <c r="I137" s="240"/>
      <c r="J137" s="241">
        <f>ROUND(I137*H137,2)</f>
        <v>0</v>
      </c>
      <c r="K137" s="237" t="s">
        <v>168</v>
      </c>
      <c r="L137" s="242"/>
      <c r="M137" s="243" t="s">
        <v>1</v>
      </c>
      <c r="N137" s="244" t="s">
        <v>43</v>
      </c>
      <c r="O137" s="87"/>
      <c r="P137" s="204">
        <f>O137*H137</f>
        <v>0</v>
      </c>
      <c r="Q137" s="204">
        <v>0.15296000000000001</v>
      </c>
      <c r="R137" s="204">
        <f>Q137*H137</f>
        <v>1.2236800000000001</v>
      </c>
      <c r="S137" s="204">
        <v>0</v>
      </c>
      <c r="T137" s="205">
        <f>S137*H137</f>
        <v>0</v>
      </c>
      <c r="U137" s="34"/>
      <c r="V137" s="34"/>
      <c r="W137" s="34"/>
      <c r="X137" s="34"/>
      <c r="Y137" s="34"/>
      <c r="Z137" s="34"/>
      <c r="AA137" s="34"/>
      <c r="AB137" s="34"/>
      <c r="AC137" s="34"/>
      <c r="AD137" s="34"/>
      <c r="AE137" s="34"/>
      <c r="AR137" s="206" t="s">
        <v>259</v>
      </c>
      <c r="AT137" s="206" t="s">
        <v>397</v>
      </c>
      <c r="AU137" s="206" t="s">
        <v>78</v>
      </c>
      <c r="AY137" s="13" t="s">
        <v>170</v>
      </c>
      <c r="BE137" s="207">
        <f>IF(N137="základní",J137,0)</f>
        <v>0</v>
      </c>
      <c r="BF137" s="207">
        <f>IF(N137="snížená",J137,0)</f>
        <v>0</v>
      </c>
      <c r="BG137" s="207">
        <f>IF(N137="zákl. přenesená",J137,0)</f>
        <v>0</v>
      </c>
      <c r="BH137" s="207">
        <f>IF(N137="sníž. přenesená",J137,0)</f>
        <v>0</v>
      </c>
      <c r="BI137" s="207">
        <f>IF(N137="nulová",J137,0)</f>
        <v>0</v>
      </c>
      <c r="BJ137" s="13" t="s">
        <v>85</v>
      </c>
      <c r="BK137" s="207">
        <f>ROUND(I137*H137,2)</f>
        <v>0</v>
      </c>
      <c r="BL137" s="13" t="s">
        <v>259</v>
      </c>
      <c r="BM137" s="206" t="s">
        <v>918</v>
      </c>
    </row>
    <row r="138" s="2" customFormat="1" ht="24.15" customHeight="1">
      <c r="A138" s="34"/>
      <c r="B138" s="35"/>
      <c r="C138" s="235" t="s">
        <v>273</v>
      </c>
      <c r="D138" s="235" t="s">
        <v>397</v>
      </c>
      <c r="E138" s="236" t="s">
        <v>607</v>
      </c>
      <c r="F138" s="237" t="s">
        <v>608</v>
      </c>
      <c r="G138" s="238" t="s">
        <v>167</v>
      </c>
      <c r="H138" s="239">
        <v>4</v>
      </c>
      <c r="I138" s="240"/>
      <c r="J138" s="241">
        <f>ROUND(I138*H138,2)</f>
        <v>0</v>
      </c>
      <c r="K138" s="237" t="s">
        <v>168</v>
      </c>
      <c r="L138" s="242"/>
      <c r="M138" s="243" t="s">
        <v>1</v>
      </c>
      <c r="N138" s="244" t="s">
        <v>43</v>
      </c>
      <c r="O138" s="87"/>
      <c r="P138" s="204">
        <f>O138*H138</f>
        <v>0</v>
      </c>
      <c r="Q138" s="204">
        <v>0.15669</v>
      </c>
      <c r="R138" s="204">
        <f>Q138*H138</f>
        <v>0.62675999999999998</v>
      </c>
      <c r="S138" s="204">
        <v>0</v>
      </c>
      <c r="T138" s="205">
        <f>S138*H138</f>
        <v>0</v>
      </c>
      <c r="U138" s="34"/>
      <c r="V138" s="34"/>
      <c r="W138" s="34"/>
      <c r="X138" s="34"/>
      <c r="Y138" s="34"/>
      <c r="Z138" s="34"/>
      <c r="AA138" s="34"/>
      <c r="AB138" s="34"/>
      <c r="AC138" s="34"/>
      <c r="AD138" s="34"/>
      <c r="AE138" s="34"/>
      <c r="AR138" s="206" t="s">
        <v>259</v>
      </c>
      <c r="AT138" s="206" t="s">
        <v>397</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259</v>
      </c>
      <c r="BM138" s="206" t="s">
        <v>919</v>
      </c>
    </row>
    <row r="139" s="2" customFormat="1" ht="24.15" customHeight="1">
      <c r="A139" s="34"/>
      <c r="B139" s="35"/>
      <c r="C139" s="235" t="s">
        <v>279</v>
      </c>
      <c r="D139" s="235" t="s">
        <v>397</v>
      </c>
      <c r="E139" s="236" t="s">
        <v>610</v>
      </c>
      <c r="F139" s="237" t="s">
        <v>611</v>
      </c>
      <c r="G139" s="238" t="s">
        <v>167</v>
      </c>
      <c r="H139" s="239">
        <v>4</v>
      </c>
      <c r="I139" s="240"/>
      <c r="J139" s="241">
        <f>ROUND(I139*H139,2)</f>
        <v>0</v>
      </c>
      <c r="K139" s="237" t="s">
        <v>168</v>
      </c>
      <c r="L139" s="242"/>
      <c r="M139" s="243" t="s">
        <v>1</v>
      </c>
      <c r="N139" s="244" t="s">
        <v>43</v>
      </c>
      <c r="O139" s="87"/>
      <c r="P139" s="204">
        <f>O139*H139</f>
        <v>0</v>
      </c>
      <c r="Q139" s="204">
        <v>0.16042000000000001</v>
      </c>
      <c r="R139" s="204">
        <f>Q139*H139</f>
        <v>0.64168000000000003</v>
      </c>
      <c r="S139" s="204">
        <v>0</v>
      </c>
      <c r="T139" s="205">
        <f>S139*H139</f>
        <v>0</v>
      </c>
      <c r="U139" s="34"/>
      <c r="V139" s="34"/>
      <c r="W139" s="34"/>
      <c r="X139" s="34"/>
      <c r="Y139" s="34"/>
      <c r="Z139" s="34"/>
      <c r="AA139" s="34"/>
      <c r="AB139" s="34"/>
      <c r="AC139" s="34"/>
      <c r="AD139" s="34"/>
      <c r="AE139" s="34"/>
      <c r="AR139" s="206" t="s">
        <v>259</v>
      </c>
      <c r="AT139" s="206" t="s">
        <v>397</v>
      </c>
      <c r="AU139" s="206" t="s">
        <v>78</v>
      </c>
      <c r="AY139" s="13" t="s">
        <v>170</v>
      </c>
      <c r="BE139" s="207">
        <f>IF(N139="základní",J139,0)</f>
        <v>0</v>
      </c>
      <c r="BF139" s="207">
        <f>IF(N139="snížená",J139,0)</f>
        <v>0</v>
      </c>
      <c r="BG139" s="207">
        <f>IF(N139="zákl. přenesená",J139,0)</f>
        <v>0</v>
      </c>
      <c r="BH139" s="207">
        <f>IF(N139="sníž. přenesená",J139,0)</f>
        <v>0</v>
      </c>
      <c r="BI139" s="207">
        <f>IF(N139="nulová",J139,0)</f>
        <v>0</v>
      </c>
      <c r="BJ139" s="13" t="s">
        <v>85</v>
      </c>
      <c r="BK139" s="207">
        <f>ROUND(I139*H139,2)</f>
        <v>0</v>
      </c>
      <c r="BL139" s="13" t="s">
        <v>259</v>
      </c>
      <c r="BM139" s="206" t="s">
        <v>920</v>
      </c>
    </row>
    <row r="140" s="2" customFormat="1" ht="24.15" customHeight="1">
      <c r="A140" s="34"/>
      <c r="B140" s="35"/>
      <c r="C140" s="235" t="s">
        <v>284</v>
      </c>
      <c r="D140" s="235" t="s">
        <v>397</v>
      </c>
      <c r="E140" s="236" t="s">
        <v>613</v>
      </c>
      <c r="F140" s="237" t="s">
        <v>614</v>
      </c>
      <c r="G140" s="238" t="s">
        <v>167</v>
      </c>
      <c r="H140" s="239">
        <v>10</v>
      </c>
      <c r="I140" s="240"/>
      <c r="J140" s="241">
        <f>ROUND(I140*H140,2)</f>
        <v>0</v>
      </c>
      <c r="K140" s="237" t="s">
        <v>168</v>
      </c>
      <c r="L140" s="242"/>
      <c r="M140" s="243" t="s">
        <v>1</v>
      </c>
      <c r="N140" s="244" t="s">
        <v>43</v>
      </c>
      <c r="O140" s="87"/>
      <c r="P140" s="204">
        <f>O140*H140</f>
        <v>0</v>
      </c>
      <c r="Q140" s="204">
        <v>0.16414999999999999</v>
      </c>
      <c r="R140" s="204">
        <f>Q140*H140</f>
        <v>1.6415</v>
      </c>
      <c r="S140" s="204">
        <v>0</v>
      </c>
      <c r="T140" s="205">
        <f>S140*H140</f>
        <v>0</v>
      </c>
      <c r="U140" s="34"/>
      <c r="V140" s="34"/>
      <c r="W140" s="34"/>
      <c r="X140" s="34"/>
      <c r="Y140" s="34"/>
      <c r="Z140" s="34"/>
      <c r="AA140" s="34"/>
      <c r="AB140" s="34"/>
      <c r="AC140" s="34"/>
      <c r="AD140" s="34"/>
      <c r="AE140" s="34"/>
      <c r="AR140" s="206" t="s">
        <v>259</v>
      </c>
      <c r="AT140" s="206" t="s">
        <v>397</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921</v>
      </c>
    </row>
    <row r="141" s="2" customFormat="1" ht="24.15" customHeight="1">
      <c r="A141" s="34"/>
      <c r="B141" s="35"/>
      <c r="C141" s="235" t="s">
        <v>7</v>
      </c>
      <c r="D141" s="235" t="s">
        <v>397</v>
      </c>
      <c r="E141" s="236" t="s">
        <v>616</v>
      </c>
      <c r="F141" s="237" t="s">
        <v>617</v>
      </c>
      <c r="G141" s="238" t="s">
        <v>167</v>
      </c>
      <c r="H141" s="239">
        <v>6</v>
      </c>
      <c r="I141" s="240"/>
      <c r="J141" s="241">
        <f>ROUND(I141*H141,2)</f>
        <v>0</v>
      </c>
      <c r="K141" s="237" t="s">
        <v>168</v>
      </c>
      <c r="L141" s="242"/>
      <c r="M141" s="243" t="s">
        <v>1</v>
      </c>
      <c r="N141" s="244" t="s">
        <v>43</v>
      </c>
      <c r="O141" s="87"/>
      <c r="P141" s="204">
        <f>O141*H141</f>
        <v>0</v>
      </c>
      <c r="Q141" s="204">
        <v>0.16788</v>
      </c>
      <c r="R141" s="204">
        <f>Q141*H141</f>
        <v>1.00728</v>
      </c>
      <c r="S141" s="204">
        <v>0</v>
      </c>
      <c r="T141" s="205">
        <f>S141*H141</f>
        <v>0</v>
      </c>
      <c r="U141" s="34"/>
      <c r="V141" s="34"/>
      <c r="W141" s="34"/>
      <c r="X141" s="34"/>
      <c r="Y141" s="34"/>
      <c r="Z141" s="34"/>
      <c r="AA141" s="34"/>
      <c r="AB141" s="34"/>
      <c r="AC141" s="34"/>
      <c r="AD141" s="34"/>
      <c r="AE141" s="34"/>
      <c r="AR141" s="206" t="s">
        <v>259</v>
      </c>
      <c r="AT141" s="206" t="s">
        <v>397</v>
      </c>
      <c r="AU141" s="206" t="s">
        <v>78</v>
      </c>
      <c r="AY141" s="13" t="s">
        <v>170</v>
      </c>
      <c r="BE141" s="207">
        <f>IF(N141="základní",J141,0)</f>
        <v>0</v>
      </c>
      <c r="BF141" s="207">
        <f>IF(N141="snížená",J141,0)</f>
        <v>0</v>
      </c>
      <c r="BG141" s="207">
        <f>IF(N141="zákl. přenesená",J141,0)</f>
        <v>0</v>
      </c>
      <c r="BH141" s="207">
        <f>IF(N141="sníž. přenesená",J141,0)</f>
        <v>0</v>
      </c>
      <c r="BI141" s="207">
        <f>IF(N141="nulová",J141,0)</f>
        <v>0</v>
      </c>
      <c r="BJ141" s="13" t="s">
        <v>85</v>
      </c>
      <c r="BK141" s="207">
        <f>ROUND(I141*H141,2)</f>
        <v>0</v>
      </c>
      <c r="BL141" s="13" t="s">
        <v>259</v>
      </c>
      <c r="BM141" s="206" t="s">
        <v>922</v>
      </c>
    </row>
    <row r="142" s="2" customFormat="1" ht="21.75" customHeight="1">
      <c r="A142" s="34"/>
      <c r="B142" s="35"/>
      <c r="C142" s="235" t="s">
        <v>303</v>
      </c>
      <c r="D142" s="235" t="s">
        <v>397</v>
      </c>
      <c r="E142" s="236" t="s">
        <v>626</v>
      </c>
      <c r="F142" s="237" t="s">
        <v>627</v>
      </c>
      <c r="G142" s="238" t="s">
        <v>167</v>
      </c>
      <c r="H142" s="239">
        <v>4</v>
      </c>
      <c r="I142" s="240"/>
      <c r="J142" s="241">
        <f>ROUND(I142*H142,2)</f>
        <v>0</v>
      </c>
      <c r="K142" s="237" t="s">
        <v>168</v>
      </c>
      <c r="L142" s="242"/>
      <c r="M142" s="243" t="s">
        <v>1</v>
      </c>
      <c r="N142" s="244" t="s">
        <v>43</v>
      </c>
      <c r="O142" s="87"/>
      <c r="P142" s="204">
        <f>O142*H142</f>
        <v>0</v>
      </c>
      <c r="Q142" s="204">
        <v>3.70425</v>
      </c>
      <c r="R142" s="204">
        <f>Q142*H142</f>
        <v>14.817</v>
      </c>
      <c r="S142" s="204">
        <v>0</v>
      </c>
      <c r="T142" s="205">
        <f>S142*H142</f>
        <v>0</v>
      </c>
      <c r="U142" s="34"/>
      <c r="V142" s="34"/>
      <c r="W142" s="34"/>
      <c r="X142" s="34"/>
      <c r="Y142" s="34"/>
      <c r="Z142" s="34"/>
      <c r="AA142" s="34"/>
      <c r="AB142" s="34"/>
      <c r="AC142" s="34"/>
      <c r="AD142" s="34"/>
      <c r="AE142" s="34"/>
      <c r="AR142" s="206" t="s">
        <v>259</v>
      </c>
      <c r="AT142" s="206" t="s">
        <v>397</v>
      </c>
      <c r="AU142" s="206" t="s">
        <v>78</v>
      </c>
      <c r="AY142" s="13" t="s">
        <v>170</v>
      </c>
      <c r="BE142" s="207">
        <f>IF(N142="základní",J142,0)</f>
        <v>0</v>
      </c>
      <c r="BF142" s="207">
        <f>IF(N142="snížená",J142,0)</f>
        <v>0</v>
      </c>
      <c r="BG142" s="207">
        <f>IF(N142="zákl. přenesená",J142,0)</f>
        <v>0</v>
      </c>
      <c r="BH142" s="207">
        <f>IF(N142="sníž. přenesená",J142,0)</f>
        <v>0</v>
      </c>
      <c r="BI142" s="207">
        <f>IF(N142="nulová",J142,0)</f>
        <v>0</v>
      </c>
      <c r="BJ142" s="13" t="s">
        <v>85</v>
      </c>
      <c r="BK142" s="207">
        <f>ROUND(I142*H142,2)</f>
        <v>0</v>
      </c>
      <c r="BL142" s="13" t="s">
        <v>259</v>
      </c>
      <c r="BM142" s="206" t="s">
        <v>923</v>
      </c>
    </row>
    <row r="143" s="2" customFormat="1" ht="24.15" customHeight="1">
      <c r="A143" s="34"/>
      <c r="B143" s="35"/>
      <c r="C143" s="235" t="s">
        <v>308</v>
      </c>
      <c r="D143" s="235" t="s">
        <v>397</v>
      </c>
      <c r="E143" s="236" t="s">
        <v>629</v>
      </c>
      <c r="F143" s="237" t="s">
        <v>630</v>
      </c>
      <c r="G143" s="238" t="s">
        <v>167</v>
      </c>
      <c r="H143" s="239">
        <v>160</v>
      </c>
      <c r="I143" s="240"/>
      <c r="J143" s="241">
        <f>ROUND(I143*H143,2)</f>
        <v>0</v>
      </c>
      <c r="K143" s="237" t="s">
        <v>168</v>
      </c>
      <c r="L143" s="242"/>
      <c r="M143" s="243" t="s">
        <v>1</v>
      </c>
      <c r="N143" s="244" t="s">
        <v>43</v>
      </c>
      <c r="O143" s="87"/>
      <c r="P143" s="204">
        <f>O143*H143</f>
        <v>0</v>
      </c>
      <c r="Q143" s="204">
        <v>0.00123</v>
      </c>
      <c r="R143" s="204">
        <f>Q143*H143</f>
        <v>0.1968</v>
      </c>
      <c r="S143" s="204">
        <v>0</v>
      </c>
      <c r="T143" s="205">
        <f>S143*H143</f>
        <v>0</v>
      </c>
      <c r="U143" s="34"/>
      <c r="V143" s="34"/>
      <c r="W143" s="34"/>
      <c r="X143" s="34"/>
      <c r="Y143" s="34"/>
      <c r="Z143" s="34"/>
      <c r="AA143" s="34"/>
      <c r="AB143" s="34"/>
      <c r="AC143" s="34"/>
      <c r="AD143" s="34"/>
      <c r="AE143" s="34"/>
      <c r="AR143" s="206" t="s">
        <v>259</v>
      </c>
      <c r="AT143" s="206" t="s">
        <v>397</v>
      </c>
      <c r="AU143" s="206" t="s">
        <v>78</v>
      </c>
      <c r="AY143" s="13" t="s">
        <v>170</v>
      </c>
      <c r="BE143" s="207">
        <f>IF(N143="základní",J143,0)</f>
        <v>0</v>
      </c>
      <c r="BF143" s="207">
        <f>IF(N143="snížená",J143,0)</f>
        <v>0</v>
      </c>
      <c r="BG143" s="207">
        <f>IF(N143="zákl. přenesená",J143,0)</f>
        <v>0</v>
      </c>
      <c r="BH143" s="207">
        <f>IF(N143="sníž. přenesená",J143,0)</f>
        <v>0</v>
      </c>
      <c r="BI143" s="207">
        <f>IF(N143="nulová",J143,0)</f>
        <v>0</v>
      </c>
      <c r="BJ143" s="13" t="s">
        <v>85</v>
      </c>
      <c r="BK143" s="207">
        <f>ROUND(I143*H143,2)</f>
        <v>0</v>
      </c>
      <c r="BL143" s="13" t="s">
        <v>259</v>
      </c>
      <c r="BM143" s="206" t="s">
        <v>924</v>
      </c>
    </row>
    <row r="144" s="2" customFormat="1" ht="21.75" customHeight="1">
      <c r="A144" s="34"/>
      <c r="B144" s="35"/>
      <c r="C144" s="235" t="s">
        <v>315</v>
      </c>
      <c r="D144" s="235" t="s">
        <v>397</v>
      </c>
      <c r="E144" s="236" t="s">
        <v>632</v>
      </c>
      <c r="F144" s="237" t="s">
        <v>633</v>
      </c>
      <c r="G144" s="238" t="s">
        <v>167</v>
      </c>
      <c r="H144" s="239">
        <v>532</v>
      </c>
      <c r="I144" s="240"/>
      <c r="J144" s="241">
        <f>ROUND(I144*H144,2)</f>
        <v>0</v>
      </c>
      <c r="K144" s="237" t="s">
        <v>168</v>
      </c>
      <c r="L144" s="242"/>
      <c r="M144" s="243" t="s">
        <v>1</v>
      </c>
      <c r="N144" s="244" t="s">
        <v>43</v>
      </c>
      <c r="O144" s="87"/>
      <c r="P144" s="204">
        <f>O144*H144</f>
        <v>0</v>
      </c>
      <c r="Q144" s="204">
        <v>0.00018000000000000001</v>
      </c>
      <c r="R144" s="204">
        <f>Q144*H144</f>
        <v>0.095760000000000012</v>
      </c>
      <c r="S144" s="204">
        <v>0</v>
      </c>
      <c r="T144" s="205">
        <f>S144*H144</f>
        <v>0</v>
      </c>
      <c r="U144" s="34"/>
      <c r="V144" s="34"/>
      <c r="W144" s="34"/>
      <c r="X144" s="34"/>
      <c r="Y144" s="34"/>
      <c r="Z144" s="34"/>
      <c r="AA144" s="34"/>
      <c r="AB144" s="34"/>
      <c r="AC144" s="34"/>
      <c r="AD144" s="34"/>
      <c r="AE144" s="34"/>
      <c r="AR144" s="206" t="s">
        <v>259</v>
      </c>
      <c r="AT144" s="206" t="s">
        <v>397</v>
      </c>
      <c r="AU144" s="206" t="s">
        <v>78</v>
      </c>
      <c r="AY144" s="13" t="s">
        <v>170</v>
      </c>
      <c r="BE144" s="207">
        <f>IF(N144="základní",J144,0)</f>
        <v>0</v>
      </c>
      <c r="BF144" s="207">
        <f>IF(N144="snížená",J144,0)</f>
        <v>0</v>
      </c>
      <c r="BG144" s="207">
        <f>IF(N144="zákl. přenesená",J144,0)</f>
        <v>0</v>
      </c>
      <c r="BH144" s="207">
        <f>IF(N144="sníž. přenesená",J144,0)</f>
        <v>0</v>
      </c>
      <c r="BI144" s="207">
        <f>IF(N144="nulová",J144,0)</f>
        <v>0</v>
      </c>
      <c r="BJ144" s="13" t="s">
        <v>85</v>
      </c>
      <c r="BK144" s="207">
        <f>ROUND(I144*H144,2)</f>
        <v>0</v>
      </c>
      <c r="BL144" s="13" t="s">
        <v>259</v>
      </c>
      <c r="BM144" s="206" t="s">
        <v>925</v>
      </c>
    </row>
    <row r="145" s="2" customFormat="1" ht="24.15" customHeight="1">
      <c r="A145" s="34"/>
      <c r="B145" s="35"/>
      <c r="C145" s="235" t="s">
        <v>322</v>
      </c>
      <c r="D145" s="235" t="s">
        <v>397</v>
      </c>
      <c r="E145" s="236" t="s">
        <v>635</v>
      </c>
      <c r="F145" s="237" t="s">
        <v>636</v>
      </c>
      <c r="G145" s="238" t="s">
        <v>167</v>
      </c>
      <c r="H145" s="239">
        <v>508</v>
      </c>
      <c r="I145" s="240"/>
      <c r="J145" s="241">
        <f>ROUND(I145*H145,2)</f>
        <v>0</v>
      </c>
      <c r="K145" s="237" t="s">
        <v>168</v>
      </c>
      <c r="L145" s="242"/>
      <c r="M145" s="243" t="s">
        <v>1</v>
      </c>
      <c r="N145" s="244" t="s">
        <v>43</v>
      </c>
      <c r="O145" s="87"/>
      <c r="P145" s="204">
        <f>O145*H145</f>
        <v>0</v>
      </c>
      <c r="Q145" s="204">
        <v>9.0000000000000006E-05</v>
      </c>
      <c r="R145" s="204">
        <f>Q145*H145</f>
        <v>0.045720000000000004</v>
      </c>
      <c r="S145" s="204">
        <v>0</v>
      </c>
      <c r="T145" s="205">
        <f>S145*H145</f>
        <v>0</v>
      </c>
      <c r="U145" s="34"/>
      <c r="V145" s="34"/>
      <c r="W145" s="34"/>
      <c r="X145" s="34"/>
      <c r="Y145" s="34"/>
      <c r="Z145" s="34"/>
      <c r="AA145" s="34"/>
      <c r="AB145" s="34"/>
      <c r="AC145" s="34"/>
      <c r="AD145" s="34"/>
      <c r="AE145" s="34"/>
      <c r="AR145" s="206" t="s">
        <v>259</v>
      </c>
      <c r="AT145" s="206" t="s">
        <v>397</v>
      </c>
      <c r="AU145" s="206" t="s">
        <v>78</v>
      </c>
      <c r="AY145" s="13" t="s">
        <v>170</v>
      </c>
      <c r="BE145" s="207">
        <f>IF(N145="základní",J145,0)</f>
        <v>0</v>
      </c>
      <c r="BF145" s="207">
        <f>IF(N145="snížená",J145,0)</f>
        <v>0</v>
      </c>
      <c r="BG145" s="207">
        <f>IF(N145="zákl. přenesená",J145,0)</f>
        <v>0</v>
      </c>
      <c r="BH145" s="207">
        <f>IF(N145="sníž. přenesená",J145,0)</f>
        <v>0</v>
      </c>
      <c r="BI145" s="207">
        <f>IF(N145="nulová",J145,0)</f>
        <v>0</v>
      </c>
      <c r="BJ145" s="13" t="s">
        <v>85</v>
      </c>
      <c r="BK145" s="207">
        <f>ROUND(I145*H145,2)</f>
        <v>0</v>
      </c>
      <c r="BL145" s="13" t="s">
        <v>259</v>
      </c>
      <c r="BM145" s="206" t="s">
        <v>926</v>
      </c>
    </row>
    <row r="146" s="2" customFormat="1" ht="16.5" customHeight="1">
      <c r="A146" s="34"/>
      <c r="B146" s="35"/>
      <c r="C146" s="235" t="s">
        <v>329</v>
      </c>
      <c r="D146" s="235" t="s">
        <v>397</v>
      </c>
      <c r="E146" s="236" t="s">
        <v>638</v>
      </c>
      <c r="F146" s="237" t="s">
        <v>639</v>
      </c>
      <c r="G146" s="238" t="s">
        <v>389</v>
      </c>
      <c r="H146" s="239">
        <v>60</v>
      </c>
      <c r="I146" s="240"/>
      <c r="J146" s="241">
        <f>ROUND(I146*H146,2)</f>
        <v>0</v>
      </c>
      <c r="K146" s="237" t="s">
        <v>168</v>
      </c>
      <c r="L146" s="242"/>
      <c r="M146" s="243" t="s">
        <v>1</v>
      </c>
      <c r="N146" s="244" t="s">
        <v>43</v>
      </c>
      <c r="O146" s="87"/>
      <c r="P146" s="204">
        <f>O146*H146</f>
        <v>0</v>
      </c>
      <c r="Q146" s="204">
        <v>0.001</v>
      </c>
      <c r="R146" s="204">
        <f>Q146*H146</f>
        <v>0.059999999999999998</v>
      </c>
      <c r="S146" s="204">
        <v>0</v>
      </c>
      <c r="T146" s="205">
        <f>S146*H146</f>
        <v>0</v>
      </c>
      <c r="U146" s="34"/>
      <c r="V146" s="34"/>
      <c r="W146" s="34"/>
      <c r="X146" s="34"/>
      <c r="Y146" s="34"/>
      <c r="Z146" s="34"/>
      <c r="AA146" s="34"/>
      <c r="AB146" s="34"/>
      <c r="AC146" s="34"/>
      <c r="AD146" s="34"/>
      <c r="AE146" s="34"/>
      <c r="AR146" s="206" t="s">
        <v>259</v>
      </c>
      <c r="AT146" s="206" t="s">
        <v>397</v>
      </c>
      <c r="AU146" s="206" t="s">
        <v>78</v>
      </c>
      <c r="AY146" s="13" t="s">
        <v>170</v>
      </c>
      <c r="BE146" s="207">
        <f>IF(N146="základní",J146,0)</f>
        <v>0</v>
      </c>
      <c r="BF146" s="207">
        <f>IF(N146="snížená",J146,0)</f>
        <v>0</v>
      </c>
      <c r="BG146" s="207">
        <f>IF(N146="zákl. přenesená",J146,0)</f>
        <v>0</v>
      </c>
      <c r="BH146" s="207">
        <f>IF(N146="sníž. přenesená",J146,0)</f>
        <v>0</v>
      </c>
      <c r="BI146" s="207">
        <f>IF(N146="nulová",J146,0)</f>
        <v>0</v>
      </c>
      <c r="BJ146" s="13" t="s">
        <v>85</v>
      </c>
      <c r="BK146" s="207">
        <f>ROUND(I146*H146,2)</f>
        <v>0</v>
      </c>
      <c r="BL146" s="13" t="s">
        <v>259</v>
      </c>
      <c r="BM146" s="206" t="s">
        <v>927</v>
      </c>
    </row>
    <row r="147" s="2" customFormat="1" ht="16.5" customHeight="1">
      <c r="A147" s="34"/>
      <c r="B147" s="35"/>
      <c r="C147" s="235" t="s">
        <v>334</v>
      </c>
      <c r="D147" s="235" t="s">
        <v>397</v>
      </c>
      <c r="E147" s="236" t="s">
        <v>641</v>
      </c>
      <c r="F147" s="237" t="s">
        <v>642</v>
      </c>
      <c r="G147" s="238" t="s">
        <v>167</v>
      </c>
      <c r="H147" s="239">
        <v>1966</v>
      </c>
      <c r="I147" s="240"/>
      <c r="J147" s="241">
        <f>ROUND(I147*H147,2)</f>
        <v>0</v>
      </c>
      <c r="K147" s="237" t="s">
        <v>168</v>
      </c>
      <c r="L147" s="242"/>
      <c r="M147" s="243" t="s">
        <v>1</v>
      </c>
      <c r="N147" s="244" t="s">
        <v>43</v>
      </c>
      <c r="O147" s="87"/>
      <c r="P147" s="204">
        <f>O147*H147</f>
        <v>0</v>
      </c>
      <c r="Q147" s="204">
        <v>0.00051999999999999995</v>
      </c>
      <c r="R147" s="204">
        <f>Q147*H147</f>
        <v>1.0223199999999999</v>
      </c>
      <c r="S147" s="204">
        <v>0</v>
      </c>
      <c r="T147" s="205">
        <f>S147*H147</f>
        <v>0</v>
      </c>
      <c r="U147" s="34"/>
      <c r="V147" s="34"/>
      <c r="W147" s="34"/>
      <c r="X147" s="34"/>
      <c r="Y147" s="34"/>
      <c r="Z147" s="34"/>
      <c r="AA147" s="34"/>
      <c r="AB147" s="34"/>
      <c r="AC147" s="34"/>
      <c r="AD147" s="34"/>
      <c r="AE147" s="34"/>
      <c r="AR147" s="206" t="s">
        <v>259</v>
      </c>
      <c r="AT147" s="206" t="s">
        <v>397</v>
      </c>
      <c r="AU147" s="206" t="s">
        <v>78</v>
      </c>
      <c r="AY147" s="13" t="s">
        <v>170</v>
      </c>
      <c r="BE147" s="207">
        <f>IF(N147="základní",J147,0)</f>
        <v>0</v>
      </c>
      <c r="BF147" s="207">
        <f>IF(N147="snížená",J147,0)</f>
        <v>0</v>
      </c>
      <c r="BG147" s="207">
        <f>IF(N147="zákl. přenesená",J147,0)</f>
        <v>0</v>
      </c>
      <c r="BH147" s="207">
        <f>IF(N147="sníž. přenesená",J147,0)</f>
        <v>0</v>
      </c>
      <c r="BI147" s="207">
        <f>IF(N147="nulová",J147,0)</f>
        <v>0</v>
      </c>
      <c r="BJ147" s="13" t="s">
        <v>85</v>
      </c>
      <c r="BK147" s="207">
        <f>ROUND(I147*H147,2)</f>
        <v>0</v>
      </c>
      <c r="BL147" s="13" t="s">
        <v>259</v>
      </c>
      <c r="BM147" s="206" t="s">
        <v>928</v>
      </c>
    </row>
    <row r="148" s="2" customFormat="1" ht="16.5" customHeight="1">
      <c r="A148" s="34"/>
      <c r="B148" s="35"/>
      <c r="C148" s="235" t="s">
        <v>338</v>
      </c>
      <c r="D148" s="235" t="s">
        <v>397</v>
      </c>
      <c r="E148" s="236" t="s">
        <v>644</v>
      </c>
      <c r="F148" s="237" t="s">
        <v>645</v>
      </c>
      <c r="G148" s="238" t="s">
        <v>167</v>
      </c>
      <c r="H148" s="239">
        <v>1080</v>
      </c>
      <c r="I148" s="240"/>
      <c r="J148" s="241">
        <f>ROUND(I148*H148,2)</f>
        <v>0</v>
      </c>
      <c r="K148" s="237" t="s">
        <v>168</v>
      </c>
      <c r="L148" s="242"/>
      <c r="M148" s="243" t="s">
        <v>1</v>
      </c>
      <c r="N148" s="244" t="s">
        <v>43</v>
      </c>
      <c r="O148" s="87"/>
      <c r="P148" s="204">
        <f>O148*H148</f>
        <v>0</v>
      </c>
      <c r="Q148" s="204">
        <v>0.00056999999999999998</v>
      </c>
      <c r="R148" s="204">
        <f>Q148*H148</f>
        <v>0.61559999999999993</v>
      </c>
      <c r="S148" s="204">
        <v>0</v>
      </c>
      <c r="T148" s="205">
        <f>S148*H148</f>
        <v>0</v>
      </c>
      <c r="U148" s="34"/>
      <c r="V148" s="34"/>
      <c r="W148" s="34"/>
      <c r="X148" s="34"/>
      <c r="Y148" s="34"/>
      <c r="Z148" s="34"/>
      <c r="AA148" s="34"/>
      <c r="AB148" s="34"/>
      <c r="AC148" s="34"/>
      <c r="AD148" s="34"/>
      <c r="AE148" s="34"/>
      <c r="AR148" s="206" t="s">
        <v>259</v>
      </c>
      <c r="AT148" s="206" t="s">
        <v>397</v>
      </c>
      <c r="AU148" s="206" t="s">
        <v>78</v>
      </c>
      <c r="AY148" s="13" t="s">
        <v>170</v>
      </c>
      <c r="BE148" s="207">
        <f>IF(N148="základní",J148,0)</f>
        <v>0</v>
      </c>
      <c r="BF148" s="207">
        <f>IF(N148="snížená",J148,0)</f>
        <v>0</v>
      </c>
      <c r="BG148" s="207">
        <f>IF(N148="zákl. přenesená",J148,0)</f>
        <v>0</v>
      </c>
      <c r="BH148" s="207">
        <f>IF(N148="sníž. přenesená",J148,0)</f>
        <v>0</v>
      </c>
      <c r="BI148" s="207">
        <f>IF(N148="nulová",J148,0)</f>
        <v>0</v>
      </c>
      <c r="BJ148" s="13" t="s">
        <v>85</v>
      </c>
      <c r="BK148" s="207">
        <f>ROUND(I148*H148,2)</f>
        <v>0</v>
      </c>
      <c r="BL148" s="13" t="s">
        <v>259</v>
      </c>
      <c r="BM148" s="206" t="s">
        <v>929</v>
      </c>
    </row>
    <row r="149" s="2" customFormat="1" ht="16.5" customHeight="1">
      <c r="A149" s="34"/>
      <c r="B149" s="35"/>
      <c r="C149" s="235" t="s">
        <v>343</v>
      </c>
      <c r="D149" s="235" t="s">
        <v>397</v>
      </c>
      <c r="E149" s="236" t="s">
        <v>647</v>
      </c>
      <c r="F149" s="237" t="s">
        <v>648</v>
      </c>
      <c r="G149" s="238" t="s">
        <v>167</v>
      </c>
      <c r="H149" s="239">
        <v>56</v>
      </c>
      <c r="I149" s="240"/>
      <c r="J149" s="241">
        <f>ROUND(I149*H149,2)</f>
        <v>0</v>
      </c>
      <c r="K149" s="237" t="s">
        <v>168</v>
      </c>
      <c r="L149" s="242"/>
      <c r="M149" s="243" t="s">
        <v>1</v>
      </c>
      <c r="N149" s="244" t="s">
        <v>43</v>
      </c>
      <c r="O149" s="87"/>
      <c r="P149" s="204">
        <f>O149*H149</f>
        <v>0</v>
      </c>
      <c r="Q149" s="204">
        <v>0.00040999999999999999</v>
      </c>
      <c r="R149" s="204">
        <f>Q149*H149</f>
        <v>0.022960000000000001</v>
      </c>
      <c r="S149" s="204">
        <v>0</v>
      </c>
      <c r="T149" s="205">
        <f>S149*H149</f>
        <v>0</v>
      </c>
      <c r="U149" s="34"/>
      <c r="V149" s="34"/>
      <c r="W149" s="34"/>
      <c r="X149" s="34"/>
      <c r="Y149" s="34"/>
      <c r="Z149" s="34"/>
      <c r="AA149" s="34"/>
      <c r="AB149" s="34"/>
      <c r="AC149" s="34"/>
      <c r="AD149" s="34"/>
      <c r="AE149" s="34"/>
      <c r="AR149" s="206" t="s">
        <v>259</v>
      </c>
      <c r="AT149" s="206" t="s">
        <v>397</v>
      </c>
      <c r="AU149" s="206" t="s">
        <v>78</v>
      </c>
      <c r="AY149" s="13" t="s">
        <v>170</v>
      </c>
      <c r="BE149" s="207">
        <f>IF(N149="základní",J149,0)</f>
        <v>0</v>
      </c>
      <c r="BF149" s="207">
        <f>IF(N149="snížená",J149,0)</f>
        <v>0</v>
      </c>
      <c r="BG149" s="207">
        <f>IF(N149="zákl. přenesená",J149,0)</f>
        <v>0</v>
      </c>
      <c r="BH149" s="207">
        <f>IF(N149="sníž. přenesená",J149,0)</f>
        <v>0</v>
      </c>
      <c r="BI149" s="207">
        <f>IF(N149="nulová",J149,0)</f>
        <v>0</v>
      </c>
      <c r="BJ149" s="13" t="s">
        <v>85</v>
      </c>
      <c r="BK149" s="207">
        <f>ROUND(I149*H149,2)</f>
        <v>0</v>
      </c>
      <c r="BL149" s="13" t="s">
        <v>259</v>
      </c>
      <c r="BM149" s="206" t="s">
        <v>930</v>
      </c>
    </row>
    <row r="150" s="2" customFormat="1" ht="16.5" customHeight="1">
      <c r="A150" s="34"/>
      <c r="B150" s="35"/>
      <c r="C150" s="235" t="s">
        <v>348</v>
      </c>
      <c r="D150" s="235" t="s">
        <v>397</v>
      </c>
      <c r="E150" s="236" t="s">
        <v>650</v>
      </c>
      <c r="F150" s="237" t="s">
        <v>651</v>
      </c>
      <c r="G150" s="238" t="s">
        <v>167</v>
      </c>
      <c r="H150" s="239">
        <v>352</v>
      </c>
      <c r="I150" s="240"/>
      <c r="J150" s="241">
        <f>ROUND(I150*H150,2)</f>
        <v>0</v>
      </c>
      <c r="K150" s="237" t="s">
        <v>168</v>
      </c>
      <c r="L150" s="242"/>
      <c r="M150" s="243" t="s">
        <v>1</v>
      </c>
      <c r="N150" s="244" t="s">
        <v>43</v>
      </c>
      <c r="O150" s="87"/>
      <c r="P150" s="204">
        <f>O150*H150</f>
        <v>0</v>
      </c>
      <c r="Q150" s="204">
        <v>0.00032000000000000003</v>
      </c>
      <c r="R150" s="204">
        <f>Q150*H150</f>
        <v>0.11264</v>
      </c>
      <c r="S150" s="204">
        <v>0</v>
      </c>
      <c r="T150" s="205">
        <f>S150*H150</f>
        <v>0</v>
      </c>
      <c r="U150" s="34"/>
      <c r="V150" s="34"/>
      <c r="W150" s="34"/>
      <c r="X150" s="34"/>
      <c r="Y150" s="34"/>
      <c r="Z150" s="34"/>
      <c r="AA150" s="34"/>
      <c r="AB150" s="34"/>
      <c r="AC150" s="34"/>
      <c r="AD150" s="34"/>
      <c r="AE150" s="34"/>
      <c r="AR150" s="206" t="s">
        <v>259</v>
      </c>
      <c r="AT150" s="206" t="s">
        <v>397</v>
      </c>
      <c r="AU150" s="206" t="s">
        <v>78</v>
      </c>
      <c r="AY150" s="13" t="s">
        <v>170</v>
      </c>
      <c r="BE150" s="207">
        <f>IF(N150="základní",J150,0)</f>
        <v>0</v>
      </c>
      <c r="BF150" s="207">
        <f>IF(N150="snížená",J150,0)</f>
        <v>0</v>
      </c>
      <c r="BG150" s="207">
        <f>IF(N150="zákl. přenesená",J150,0)</f>
        <v>0</v>
      </c>
      <c r="BH150" s="207">
        <f>IF(N150="sníž. přenesená",J150,0)</f>
        <v>0</v>
      </c>
      <c r="BI150" s="207">
        <f>IF(N150="nulová",J150,0)</f>
        <v>0</v>
      </c>
      <c r="BJ150" s="13" t="s">
        <v>85</v>
      </c>
      <c r="BK150" s="207">
        <f>ROUND(I150*H150,2)</f>
        <v>0</v>
      </c>
      <c r="BL150" s="13" t="s">
        <v>259</v>
      </c>
      <c r="BM150" s="206" t="s">
        <v>931</v>
      </c>
    </row>
    <row r="151" s="2" customFormat="1" ht="16.5" customHeight="1">
      <c r="A151" s="34"/>
      <c r="B151" s="35"/>
      <c r="C151" s="235" t="s">
        <v>354</v>
      </c>
      <c r="D151" s="235" t="s">
        <v>397</v>
      </c>
      <c r="E151" s="236" t="s">
        <v>653</v>
      </c>
      <c r="F151" s="237" t="s">
        <v>654</v>
      </c>
      <c r="G151" s="238" t="s">
        <v>167</v>
      </c>
      <c r="H151" s="239">
        <v>450</v>
      </c>
      <c r="I151" s="240"/>
      <c r="J151" s="241">
        <f>ROUND(I151*H151,2)</f>
        <v>0</v>
      </c>
      <c r="K151" s="237" t="s">
        <v>168</v>
      </c>
      <c r="L151" s="242"/>
      <c r="M151" s="243" t="s">
        <v>1</v>
      </c>
      <c r="N151" s="244" t="s">
        <v>43</v>
      </c>
      <c r="O151" s="87"/>
      <c r="P151" s="204">
        <f>O151*H151</f>
        <v>0</v>
      </c>
      <c r="Q151" s="204">
        <v>0.00014999999999999999</v>
      </c>
      <c r="R151" s="204">
        <f>Q151*H151</f>
        <v>0.067499999999999991</v>
      </c>
      <c r="S151" s="204">
        <v>0</v>
      </c>
      <c r="T151" s="205">
        <f>S151*H151</f>
        <v>0</v>
      </c>
      <c r="U151" s="34"/>
      <c r="V151" s="34"/>
      <c r="W151" s="34"/>
      <c r="X151" s="34"/>
      <c r="Y151" s="34"/>
      <c r="Z151" s="34"/>
      <c r="AA151" s="34"/>
      <c r="AB151" s="34"/>
      <c r="AC151" s="34"/>
      <c r="AD151" s="34"/>
      <c r="AE151" s="34"/>
      <c r="AR151" s="206" t="s">
        <v>259</v>
      </c>
      <c r="AT151" s="206" t="s">
        <v>397</v>
      </c>
      <c r="AU151" s="206" t="s">
        <v>78</v>
      </c>
      <c r="AY151" s="13" t="s">
        <v>170</v>
      </c>
      <c r="BE151" s="207">
        <f>IF(N151="základní",J151,0)</f>
        <v>0</v>
      </c>
      <c r="BF151" s="207">
        <f>IF(N151="snížená",J151,0)</f>
        <v>0</v>
      </c>
      <c r="BG151" s="207">
        <f>IF(N151="zákl. přenesená",J151,0)</f>
        <v>0</v>
      </c>
      <c r="BH151" s="207">
        <f>IF(N151="sníž. přenesená",J151,0)</f>
        <v>0</v>
      </c>
      <c r="BI151" s="207">
        <f>IF(N151="nulová",J151,0)</f>
        <v>0</v>
      </c>
      <c r="BJ151" s="13" t="s">
        <v>85</v>
      </c>
      <c r="BK151" s="207">
        <f>ROUND(I151*H151,2)</f>
        <v>0</v>
      </c>
      <c r="BL151" s="13" t="s">
        <v>259</v>
      </c>
      <c r="BM151" s="206" t="s">
        <v>932</v>
      </c>
    </row>
    <row r="152" s="2" customFormat="1" ht="16.5" customHeight="1">
      <c r="A152" s="34"/>
      <c r="B152" s="35"/>
      <c r="C152" s="235" t="s">
        <v>359</v>
      </c>
      <c r="D152" s="235" t="s">
        <v>397</v>
      </c>
      <c r="E152" s="236" t="s">
        <v>933</v>
      </c>
      <c r="F152" s="237" t="s">
        <v>934</v>
      </c>
      <c r="G152" s="238" t="s">
        <v>167</v>
      </c>
      <c r="H152" s="239">
        <v>303</v>
      </c>
      <c r="I152" s="240"/>
      <c r="J152" s="241">
        <f>ROUND(I152*H152,2)</f>
        <v>0</v>
      </c>
      <c r="K152" s="237" t="s">
        <v>168</v>
      </c>
      <c r="L152" s="242"/>
      <c r="M152" s="243" t="s">
        <v>1</v>
      </c>
      <c r="N152" s="244" t="s">
        <v>43</v>
      </c>
      <c r="O152" s="87"/>
      <c r="P152" s="204">
        <f>O152*H152</f>
        <v>0</v>
      </c>
      <c r="Q152" s="204">
        <v>0.00081999999999999998</v>
      </c>
      <c r="R152" s="204">
        <f>Q152*H152</f>
        <v>0.24845999999999999</v>
      </c>
      <c r="S152" s="204">
        <v>0</v>
      </c>
      <c r="T152" s="205">
        <f>S152*H152</f>
        <v>0</v>
      </c>
      <c r="U152" s="34"/>
      <c r="V152" s="34"/>
      <c r="W152" s="34"/>
      <c r="X152" s="34"/>
      <c r="Y152" s="34"/>
      <c r="Z152" s="34"/>
      <c r="AA152" s="34"/>
      <c r="AB152" s="34"/>
      <c r="AC152" s="34"/>
      <c r="AD152" s="34"/>
      <c r="AE152" s="34"/>
      <c r="AR152" s="206" t="s">
        <v>259</v>
      </c>
      <c r="AT152" s="206" t="s">
        <v>397</v>
      </c>
      <c r="AU152" s="206" t="s">
        <v>78</v>
      </c>
      <c r="AY152" s="13" t="s">
        <v>170</v>
      </c>
      <c r="BE152" s="207">
        <f>IF(N152="základní",J152,0)</f>
        <v>0</v>
      </c>
      <c r="BF152" s="207">
        <f>IF(N152="snížená",J152,0)</f>
        <v>0</v>
      </c>
      <c r="BG152" s="207">
        <f>IF(N152="zákl. přenesená",J152,0)</f>
        <v>0</v>
      </c>
      <c r="BH152" s="207">
        <f>IF(N152="sníž. přenesená",J152,0)</f>
        <v>0</v>
      </c>
      <c r="BI152" s="207">
        <f>IF(N152="nulová",J152,0)</f>
        <v>0</v>
      </c>
      <c r="BJ152" s="13" t="s">
        <v>85</v>
      </c>
      <c r="BK152" s="207">
        <f>ROUND(I152*H152,2)</f>
        <v>0</v>
      </c>
      <c r="BL152" s="13" t="s">
        <v>259</v>
      </c>
      <c r="BM152" s="206" t="s">
        <v>935</v>
      </c>
    </row>
    <row r="153" s="2" customFormat="1" ht="16.5" customHeight="1">
      <c r="A153" s="34"/>
      <c r="B153" s="35"/>
      <c r="C153" s="235" t="s">
        <v>364</v>
      </c>
      <c r="D153" s="235" t="s">
        <v>397</v>
      </c>
      <c r="E153" s="236" t="s">
        <v>659</v>
      </c>
      <c r="F153" s="237" t="s">
        <v>660</v>
      </c>
      <c r="G153" s="238" t="s">
        <v>167</v>
      </c>
      <c r="H153" s="239">
        <v>4342</v>
      </c>
      <c r="I153" s="240"/>
      <c r="J153" s="241">
        <f>ROUND(I153*H153,2)</f>
        <v>0</v>
      </c>
      <c r="K153" s="237" t="s">
        <v>168</v>
      </c>
      <c r="L153" s="242"/>
      <c r="M153" s="243" t="s">
        <v>1</v>
      </c>
      <c r="N153" s="244" t="s">
        <v>43</v>
      </c>
      <c r="O153" s="87"/>
      <c r="P153" s="204">
        <f>O153*H153</f>
        <v>0</v>
      </c>
      <c r="Q153" s="204">
        <v>9.0000000000000006E-05</v>
      </c>
      <c r="R153" s="204">
        <f>Q153*H153</f>
        <v>0.39078000000000002</v>
      </c>
      <c r="S153" s="204">
        <v>0</v>
      </c>
      <c r="T153" s="205">
        <f>S153*H153</f>
        <v>0</v>
      </c>
      <c r="U153" s="34"/>
      <c r="V153" s="34"/>
      <c r="W153" s="34"/>
      <c r="X153" s="34"/>
      <c r="Y153" s="34"/>
      <c r="Z153" s="34"/>
      <c r="AA153" s="34"/>
      <c r="AB153" s="34"/>
      <c r="AC153" s="34"/>
      <c r="AD153" s="34"/>
      <c r="AE153" s="34"/>
      <c r="AR153" s="206" t="s">
        <v>259</v>
      </c>
      <c r="AT153" s="206" t="s">
        <v>397</v>
      </c>
      <c r="AU153" s="206" t="s">
        <v>78</v>
      </c>
      <c r="AY153" s="13" t="s">
        <v>170</v>
      </c>
      <c r="BE153" s="207">
        <f>IF(N153="základní",J153,0)</f>
        <v>0</v>
      </c>
      <c r="BF153" s="207">
        <f>IF(N153="snížená",J153,0)</f>
        <v>0</v>
      </c>
      <c r="BG153" s="207">
        <f>IF(N153="zákl. přenesená",J153,0)</f>
        <v>0</v>
      </c>
      <c r="BH153" s="207">
        <f>IF(N153="sníž. přenesená",J153,0)</f>
        <v>0</v>
      </c>
      <c r="BI153" s="207">
        <f>IF(N153="nulová",J153,0)</f>
        <v>0</v>
      </c>
      <c r="BJ153" s="13" t="s">
        <v>85</v>
      </c>
      <c r="BK153" s="207">
        <f>ROUND(I153*H153,2)</f>
        <v>0</v>
      </c>
      <c r="BL153" s="13" t="s">
        <v>259</v>
      </c>
      <c r="BM153" s="206" t="s">
        <v>936</v>
      </c>
    </row>
    <row r="154" s="2" customFormat="1" ht="24.15" customHeight="1">
      <c r="A154" s="34"/>
      <c r="B154" s="35"/>
      <c r="C154" s="235" t="s">
        <v>368</v>
      </c>
      <c r="D154" s="235" t="s">
        <v>397</v>
      </c>
      <c r="E154" s="236" t="s">
        <v>937</v>
      </c>
      <c r="F154" s="237" t="s">
        <v>938</v>
      </c>
      <c r="G154" s="238" t="s">
        <v>167</v>
      </c>
      <c r="H154" s="239">
        <v>14</v>
      </c>
      <c r="I154" s="240"/>
      <c r="J154" s="241">
        <f>ROUND(I154*H154,2)</f>
        <v>0</v>
      </c>
      <c r="K154" s="237" t="s">
        <v>168</v>
      </c>
      <c r="L154" s="242"/>
      <c r="M154" s="243" t="s">
        <v>1</v>
      </c>
      <c r="N154" s="244" t="s">
        <v>43</v>
      </c>
      <c r="O154" s="87"/>
      <c r="P154" s="204">
        <f>O154*H154</f>
        <v>0</v>
      </c>
      <c r="Q154" s="204">
        <v>0.24479999999999999</v>
      </c>
      <c r="R154" s="204">
        <f>Q154*H154</f>
        <v>3.4272</v>
      </c>
      <c r="S154" s="204">
        <v>0</v>
      </c>
      <c r="T154" s="205">
        <f>S154*H154</f>
        <v>0</v>
      </c>
      <c r="U154" s="34"/>
      <c r="V154" s="34"/>
      <c r="W154" s="34"/>
      <c r="X154" s="34"/>
      <c r="Y154" s="34"/>
      <c r="Z154" s="34"/>
      <c r="AA154" s="34"/>
      <c r="AB154" s="34"/>
      <c r="AC154" s="34"/>
      <c r="AD154" s="34"/>
      <c r="AE154" s="34"/>
      <c r="AR154" s="206" t="s">
        <v>259</v>
      </c>
      <c r="AT154" s="206" t="s">
        <v>397</v>
      </c>
      <c r="AU154" s="206" t="s">
        <v>78</v>
      </c>
      <c r="AY154" s="13" t="s">
        <v>170</v>
      </c>
      <c r="BE154" s="207">
        <f>IF(N154="základní",J154,0)</f>
        <v>0</v>
      </c>
      <c r="BF154" s="207">
        <f>IF(N154="snížená",J154,0)</f>
        <v>0</v>
      </c>
      <c r="BG154" s="207">
        <f>IF(N154="zákl. přenesená",J154,0)</f>
        <v>0</v>
      </c>
      <c r="BH154" s="207">
        <f>IF(N154="sníž. přenesená",J154,0)</f>
        <v>0</v>
      </c>
      <c r="BI154" s="207">
        <f>IF(N154="nulová",J154,0)</f>
        <v>0</v>
      </c>
      <c r="BJ154" s="13" t="s">
        <v>85</v>
      </c>
      <c r="BK154" s="207">
        <f>ROUND(I154*H154,2)</f>
        <v>0</v>
      </c>
      <c r="BL154" s="13" t="s">
        <v>259</v>
      </c>
      <c r="BM154" s="206" t="s">
        <v>939</v>
      </c>
    </row>
    <row r="155" s="2" customFormat="1" ht="16.5" customHeight="1">
      <c r="A155" s="34"/>
      <c r="B155" s="35"/>
      <c r="C155" s="235" t="s">
        <v>847</v>
      </c>
      <c r="D155" s="235" t="s">
        <v>397</v>
      </c>
      <c r="E155" s="236" t="s">
        <v>940</v>
      </c>
      <c r="F155" s="237" t="s">
        <v>941</v>
      </c>
      <c r="G155" s="238" t="s">
        <v>167</v>
      </c>
      <c r="H155" s="239">
        <v>1</v>
      </c>
      <c r="I155" s="240"/>
      <c r="J155" s="241">
        <f>ROUND(I155*H155,2)</f>
        <v>0</v>
      </c>
      <c r="K155" s="237" t="s">
        <v>168</v>
      </c>
      <c r="L155" s="242"/>
      <c r="M155" s="243" t="s">
        <v>1</v>
      </c>
      <c r="N155" s="244" t="s">
        <v>43</v>
      </c>
      <c r="O155" s="87"/>
      <c r="P155" s="204">
        <f>O155*H155</f>
        <v>0</v>
      </c>
      <c r="Q155" s="204">
        <v>0.66500000000000004</v>
      </c>
      <c r="R155" s="204">
        <f>Q155*H155</f>
        <v>0.66500000000000004</v>
      </c>
      <c r="S155" s="204">
        <v>0</v>
      </c>
      <c r="T155" s="205">
        <f>S155*H155</f>
        <v>0</v>
      </c>
      <c r="U155" s="34"/>
      <c r="V155" s="34"/>
      <c r="W155" s="34"/>
      <c r="X155" s="34"/>
      <c r="Y155" s="34"/>
      <c r="Z155" s="34"/>
      <c r="AA155" s="34"/>
      <c r="AB155" s="34"/>
      <c r="AC155" s="34"/>
      <c r="AD155" s="34"/>
      <c r="AE155" s="34"/>
      <c r="AR155" s="206" t="s">
        <v>259</v>
      </c>
      <c r="AT155" s="206" t="s">
        <v>397</v>
      </c>
      <c r="AU155" s="206" t="s">
        <v>78</v>
      </c>
      <c r="AY155" s="13" t="s">
        <v>170</v>
      </c>
      <c r="BE155" s="207">
        <f>IF(N155="základní",J155,0)</f>
        <v>0</v>
      </c>
      <c r="BF155" s="207">
        <f>IF(N155="snížená",J155,0)</f>
        <v>0</v>
      </c>
      <c r="BG155" s="207">
        <f>IF(N155="zákl. přenesená",J155,0)</f>
        <v>0</v>
      </c>
      <c r="BH155" s="207">
        <f>IF(N155="sníž. přenesená",J155,0)</f>
        <v>0</v>
      </c>
      <c r="BI155" s="207">
        <f>IF(N155="nulová",J155,0)</f>
        <v>0</v>
      </c>
      <c r="BJ155" s="13" t="s">
        <v>85</v>
      </c>
      <c r="BK155" s="207">
        <f>ROUND(I155*H155,2)</f>
        <v>0</v>
      </c>
      <c r="BL155" s="13" t="s">
        <v>259</v>
      </c>
      <c r="BM155" s="206" t="s">
        <v>942</v>
      </c>
    </row>
    <row r="156" s="2" customFormat="1" ht="24.15" customHeight="1">
      <c r="A156" s="34"/>
      <c r="B156" s="35"/>
      <c r="C156" s="235" t="s">
        <v>372</v>
      </c>
      <c r="D156" s="235" t="s">
        <v>397</v>
      </c>
      <c r="E156" s="236" t="s">
        <v>943</v>
      </c>
      <c r="F156" s="237" t="s">
        <v>944</v>
      </c>
      <c r="G156" s="238" t="s">
        <v>167</v>
      </c>
      <c r="H156" s="239">
        <v>1</v>
      </c>
      <c r="I156" s="240"/>
      <c r="J156" s="241">
        <f>ROUND(I156*H156,2)</f>
        <v>0</v>
      </c>
      <c r="K156" s="237" t="s">
        <v>168</v>
      </c>
      <c r="L156" s="242"/>
      <c r="M156" s="243" t="s">
        <v>1</v>
      </c>
      <c r="N156" s="244" t="s">
        <v>43</v>
      </c>
      <c r="O156" s="87"/>
      <c r="P156" s="204">
        <f>O156*H156</f>
        <v>0</v>
      </c>
      <c r="Q156" s="204">
        <v>0.69425999999999999</v>
      </c>
      <c r="R156" s="204">
        <f>Q156*H156</f>
        <v>0.69425999999999999</v>
      </c>
      <c r="S156" s="204">
        <v>0</v>
      </c>
      <c r="T156" s="205">
        <f>S156*H156</f>
        <v>0</v>
      </c>
      <c r="U156" s="34"/>
      <c r="V156" s="34"/>
      <c r="W156" s="34"/>
      <c r="X156" s="34"/>
      <c r="Y156" s="34"/>
      <c r="Z156" s="34"/>
      <c r="AA156" s="34"/>
      <c r="AB156" s="34"/>
      <c r="AC156" s="34"/>
      <c r="AD156" s="34"/>
      <c r="AE156" s="34"/>
      <c r="AR156" s="206" t="s">
        <v>259</v>
      </c>
      <c r="AT156" s="206" t="s">
        <v>397</v>
      </c>
      <c r="AU156" s="206" t="s">
        <v>78</v>
      </c>
      <c r="AY156" s="13" t="s">
        <v>170</v>
      </c>
      <c r="BE156" s="207">
        <f>IF(N156="základní",J156,0)</f>
        <v>0</v>
      </c>
      <c r="BF156" s="207">
        <f>IF(N156="snížená",J156,0)</f>
        <v>0</v>
      </c>
      <c r="BG156" s="207">
        <f>IF(N156="zákl. přenesená",J156,0)</f>
        <v>0</v>
      </c>
      <c r="BH156" s="207">
        <f>IF(N156="sníž. přenesená",J156,0)</f>
        <v>0</v>
      </c>
      <c r="BI156" s="207">
        <f>IF(N156="nulová",J156,0)</f>
        <v>0</v>
      </c>
      <c r="BJ156" s="13" t="s">
        <v>85</v>
      </c>
      <c r="BK156" s="207">
        <f>ROUND(I156*H156,2)</f>
        <v>0</v>
      </c>
      <c r="BL156" s="13" t="s">
        <v>259</v>
      </c>
      <c r="BM156" s="206" t="s">
        <v>945</v>
      </c>
    </row>
    <row r="157" s="2" customFormat="1" ht="24.15" customHeight="1">
      <c r="A157" s="34"/>
      <c r="B157" s="35"/>
      <c r="C157" s="235" t="s">
        <v>377</v>
      </c>
      <c r="D157" s="235" t="s">
        <v>397</v>
      </c>
      <c r="E157" s="236" t="s">
        <v>946</v>
      </c>
      <c r="F157" s="237" t="s">
        <v>947</v>
      </c>
      <c r="G157" s="238" t="s">
        <v>167</v>
      </c>
      <c r="H157" s="239">
        <v>1</v>
      </c>
      <c r="I157" s="240"/>
      <c r="J157" s="241">
        <f>ROUND(I157*H157,2)</f>
        <v>0</v>
      </c>
      <c r="K157" s="237" t="s">
        <v>168</v>
      </c>
      <c r="L157" s="242"/>
      <c r="M157" s="243" t="s">
        <v>1</v>
      </c>
      <c r="N157" s="244" t="s">
        <v>43</v>
      </c>
      <c r="O157" s="87"/>
      <c r="P157" s="204">
        <f>O157*H157</f>
        <v>0</v>
      </c>
      <c r="Q157" s="204">
        <v>0.13800000000000001</v>
      </c>
      <c r="R157" s="204">
        <f>Q157*H157</f>
        <v>0.13800000000000001</v>
      </c>
      <c r="S157" s="204">
        <v>0</v>
      </c>
      <c r="T157" s="205">
        <f>S157*H157</f>
        <v>0</v>
      </c>
      <c r="U157" s="34"/>
      <c r="V157" s="34"/>
      <c r="W157" s="34"/>
      <c r="X157" s="34"/>
      <c r="Y157" s="34"/>
      <c r="Z157" s="34"/>
      <c r="AA157" s="34"/>
      <c r="AB157" s="34"/>
      <c r="AC157" s="34"/>
      <c r="AD157" s="34"/>
      <c r="AE157" s="34"/>
      <c r="AR157" s="206" t="s">
        <v>259</v>
      </c>
      <c r="AT157" s="206" t="s">
        <v>397</v>
      </c>
      <c r="AU157" s="206" t="s">
        <v>78</v>
      </c>
      <c r="AY157" s="13" t="s">
        <v>170</v>
      </c>
      <c r="BE157" s="207">
        <f>IF(N157="základní",J157,0)</f>
        <v>0</v>
      </c>
      <c r="BF157" s="207">
        <f>IF(N157="snížená",J157,0)</f>
        <v>0</v>
      </c>
      <c r="BG157" s="207">
        <f>IF(N157="zákl. přenesená",J157,0)</f>
        <v>0</v>
      </c>
      <c r="BH157" s="207">
        <f>IF(N157="sníž. přenesená",J157,0)</f>
        <v>0</v>
      </c>
      <c r="BI157" s="207">
        <f>IF(N157="nulová",J157,0)</f>
        <v>0</v>
      </c>
      <c r="BJ157" s="13" t="s">
        <v>85</v>
      </c>
      <c r="BK157" s="207">
        <f>ROUND(I157*H157,2)</f>
        <v>0</v>
      </c>
      <c r="BL157" s="13" t="s">
        <v>259</v>
      </c>
      <c r="BM157" s="206" t="s">
        <v>948</v>
      </c>
    </row>
    <row r="158" s="2" customFormat="1" ht="24.15" customHeight="1">
      <c r="A158" s="34"/>
      <c r="B158" s="35"/>
      <c r="C158" s="235" t="s">
        <v>381</v>
      </c>
      <c r="D158" s="235" t="s">
        <v>397</v>
      </c>
      <c r="E158" s="236" t="s">
        <v>551</v>
      </c>
      <c r="F158" s="237" t="s">
        <v>552</v>
      </c>
      <c r="G158" s="238" t="s">
        <v>167</v>
      </c>
      <c r="H158" s="239">
        <v>17</v>
      </c>
      <c r="I158" s="240"/>
      <c r="J158" s="241">
        <f>ROUND(I158*H158,2)</f>
        <v>0</v>
      </c>
      <c r="K158" s="237" t="s">
        <v>168</v>
      </c>
      <c r="L158" s="242"/>
      <c r="M158" s="245" t="s">
        <v>1</v>
      </c>
      <c r="N158" s="246" t="s">
        <v>43</v>
      </c>
      <c r="O158" s="247"/>
      <c r="P158" s="248">
        <f>O158*H158</f>
        <v>0</v>
      </c>
      <c r="Q158" s="248">
        <v>0.00025999999999999998</v>
      </c>
      <c r="R158" s="248">
        <f>Q158*H158</f>
        <v>0.0044199999999999994</v>
      </c>
      <c r="S158" s="248">
        <v>0</v>
      </c>
      <c r="T158" s="249">
        <f>S158*H158</f>
        <v>0</v>
      </c>
      <c r="U158" s="34"/>
      <c r="V158" s="34"/>
      <c r="W158" s="34"/>
      <c r="X158" s="34"/>
      <c r="Y158" s="34"/>
      <c r="Z158" s="34"/>
      <c r="AA158" s="34"/>
      <c r="AB158" s="34"/>
      <c r="AC158" s="34"/>
      <c r="AD158" s="34"/>
      <c r="AE158" s="34"/>
      <c r="AR158" s="206" t="s">
        <v>259</v>
      </c>
      <c r="AT158" s="206" t="s">
        <v>397</v>
      </c>
      <c r="AU158" s="206" t="s">
        <v>78</v>
      </c>
      <c r="AY158" s="13" t="s">
        <v>170</v>
      </c>
      <c r="BE158" s="207">
        <f>IF(N158="základní",J158,0)</f>
        <v>0</v>
      </c>
      <c r="BF158" s="207">
        <f>IF(N158="snížená",J158,0)</f>
        <v>0</v>
      </c>
      <c r="BG158" s="207">
        <f>IF(N158="zákl. přenesená",J158,0)</f>
        <v>0</v>
      </c>
      <c r="BH158" s="207">
        <f>IF(N158="sníž. přenesená",J158,0)</f>
        <v>0</v>
      </c>
      <c r="BI158" s="207">
        <f>IF(N158="nulová",J158,0)</f>
        <v>0</v>
      </c>
      <c r="BJ158" s="13" t="s">
        <v>85</v>
      </c>
      <c r="BK158" s="207">
        <f>ROUND(I158*H158,2)</f>
        <v>0</v>
      </c>
      <c r="BL158" s="13" t="s">
        <v>259</v>
      </c>
      <c r="BM158" s="206" t="s">
        <v>949</v>
      </c>
    </row>
    <row r="159" s="2" customFormat="1" ht="6.96" customHeight="1">
      <c r="A159" s="34"/>
      <c r="B159" s="62"/>
      <c r="C159" s="63"/>
      <c r="D159" s="63"/>
      <c r="E159" s="63"/>
      <c r="F159" s="63"/>
      <c r="G159" s="63"/>
      <c r="H159" s="63"/>
      <c r="I159" s="63"/>
      <c r="J159" s="63"/>
      <c r="K159" s="63"/>
      <c r="L159" s="40"/>
      <c r="M159" s="34"/>
      <c r="O159" s="34"/>
      <c r="P159" s="34"/>
      <c r="Q159" s="34"/>
      <c r="R159" s="34"/>
      <c r="S159" s="34"/>
      <c r="T159" s="34"/>
      <c r="U159" s="34"/>
      <c r="V159" s="34"/>
      <c r="W159" s="34"/>
      <c r="X159" s="34"/>
      <c r="Y159" s="34"/>
      <c r="Z159" s="34"/>
      <c r="AA159" s="34"/>
      <c r="AB159" s="34"/>
      <c r="AC159" s="34"/>
      <c r="AD159" s="34"/>
      <c r="AE159" s="34"/>
    </row>
  </sheetData>
  <sheetProtection sheet="1" autoFilter="0" formatColumns="0" formatRows="0" objects="1" scenarios="1" spinCount="100000" saltValue="CTyZDGp7PJqI1NDU2/GMVRGrQKC1OoNnuoK665odAqHyC/mDAxq1/IJB+6yfDOS9SxCjAX481BuI/iRcOM37Mg==" hashValue="x3QpnO6dJKjb7gdgc/yrh4QFWDSR1oN8ipUTMe62SNWPlmHnUApRshn3Mx97T+qYTifo0kEOZpFXvFRWp/2XOQ==" algorithmName="SHA-512" password="CC35"/>
  <autoFilter ref="C119:K15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112</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743</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950</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ROUND((SUM(BE120:BE141)),  2)</f>
        <v>0</v>
      </c>
      <c r="G35" s="34"/>
      <c r="H35" s="34"/>
      <c r="I35" s="160">
        <v>0.20999999999999999</v>
      </c>
      <c r="J35" s="159">
        <f>ROUND(((SUM(BE120:BE141))*I35),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ROUND((SUM(BF120:BF141)),  2)</f>
        <v>0</v>
      </c>
      <c r="G36" s="34"/>
      <c r="H36" s="34"/>
      <c r="I36" s="160">
        <v>0.14999999999999999</v>
      </c>
      <c r="J36" s="159">
        <f>ROUND(((SUM(BF120:BF141))*I36),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ROUND((SUM(BG120:BG141)),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ROUND((SUM(BH120:BH141)),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ROUND((SUM(BI120:BI141)),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743</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A.2.3 - Práce na SSZT a SEE</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743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A.2.3 - Práce na SSZT a SEE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SUM(P121:P141)</f>
        <v>0</v>
      </c>
      <c r="Q120" s="100"/>
      <c r="R120" s="192">
        <f>SUM(R121:R141)</f>
        <v>0</v>
      </c>
      <c r="S120" s="100"/>
      <c r="T120" s="193">
        <f>SUM(T121:T141)</f>
        <v>0</v>
      </c>
      <c r="U120" s="34"/>
      <c r="V120" s="34"/>
      <c r="W120" s="34"/>
      <c r="X120" s="34"/>
      <c r="Y120" s="34"/>
      <c r="Z120" s="34"/>
      <c r="AA120" s="34"/>
      <c r="AB120" s="34"/>
      <c r="AC120" s="34"/>
      <c r="AD120" s="34"/>
      <c r="AE120" s="34"/>
      <c r="AT120" s="13" t="s">
        <v>77</v>
      </c>
      <c r="AU120" s="13" t="s">
        <v>150</v>
      </c>
      <c r="BK120" s="194">
        <f>SUM(BK121:BK141)</f>
        <v>0</v>
      </c>
    </row>
    <row r="121" s="2" customFormat="1" ht="24.15" customHeight="1">
      <c r="A121" s="34"/>
      <c r="B121" s="35"/>
      <c r="C121" s="195" t="s">
        <v>85</v>
      </c>
      <c r="D121" s="195" t="s">
        <v>164</v>
      </c>
      <c r="E121" s="196" t="s">
        <v>670</v>
      </c>
      <c r="F121" s="197" t="s">
        <v>671</v>
      </c>
      <c r="G121" s="198" t="s">
        <v>167</v>
      </c>
      <c r="H121" s="199">
        <v>2</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169</v>
      </c>
      <c r="BM121" s="206" t="s">
        <v>951</v>
      </c>
    </row>
    <row r="122" s="2" customFormat="1">
      <c r="A122" s="34"/>
      <c r="B122" s="35"/>
      <c r="C122" s="36"/>
      <c r="D122" s="208" t="s">
        <v>172</v>
      </c>
      <c r="E122" s="36"/>
      <c r="F122" s="209" t="s">
        <v>952</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2" customFormat="1" ht="24.15" customHeight="1">
      <c r="A123" s="34"/>
      <c r="B123" s="35"/>
      <c r="C123" s="195" t="s">
        <v>87</v>
      </c>
      <c r="D123" s="195" t="s">
        <v>164</v>
      </c>
      <c r="E123" s="196" t="s">
        <v>674</v>
      </c>
      <c r="F123" s="197" t="s">
        <v>675</v>
      </c>
      <c r="G123" s="198" t="s">
        <v>167</v>
      </c>
      <c r="H123" s="199">
        <v>2</v>
      </c>
      <c r="I123" s="200"/>
      <c r="J123" s="201">
        <f>ROUND(I123*H123,2)</f>
        <v>0</v>
      </c>
      <c r="K123" s="197" t="s">
        <v>168</v>
      </c>
      <c r="L123" s="40"/>
      <c r="M123" s="202" t="s">
        <v>1</v>
      </c>
      <c r="N123" s="203" t="s">
        <v>43</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169</v>
      </c>
      <c r="AT123" s="206" t="s">
        <v>164</v>
      </c>
      <c r="AU123" s="206" t="s">
        <v>78</v>
      </c>
      <c r="AY123" s="13" t="s">
        <v>170</v>
      </c>
      <c r="BE123" s="207">
        <f>IF(N123="základní",J123,0)</f>
        <v>0</v>
      </c>
      <c r="BF123" s="207">
        <f>IF(N123="snížená",J123,0)</f>
        <v>0</v>
      </c>
      <c r="BG123" s="207">
        <f>IF(N123="zákl. přenesená",J123,0)</f>
        <v>0</v>
      </c>
      <c r="BH123" s="207">
        <f>IF(N123="sníž. přenesená",J123,0)</f>
        <v>0</v>
      </c>
      <c r="BI123" s="207">
        <f>IF(N123="nulová",J123,0)</f>
        <v>0</v>
      </c>
      <c r="BJ123" s="13" t="s">
        <v>85</v>
      </c>
      <c r="BK123" s="207">
        <f>ROUND(I123*H123,2)</f>
        <v>0</v>
      </c>
      <c r="BL123" s="13" t="s">
        <v>169</v>
      </c>
      <c r="BM123" s="206" t="s">
        <v>953</v>
      </c>
    </row>
    <row r="124" s="2" customFormat="1">
      <c r="A124" s="34"/>
      <c r="B124" s="35"/>
      <c r="C124" s="36"/>
      <c r="D124" s="208" t="s">
        <v>172</v>
      </c>
      <c r="E124" s="36"/>
      <c r="F124" s="209" t="s">
        <v>954</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172</v>
      </c>
      <c r="AU124" s="13" t="s">
        <v>78</v>
      </c>
    </row>
    <row r="125" s="2" customFormat="1" ht="24.15" customHeight="1">
      <c r="A125" s="34"/>
      <c r="B125" s="35"/>
      <c r="C125" s="195" t="s">
        <v>177</v>
      </c>
      <c r="D125" s="195" t="s">
        <v>164</v>
      </c>
      <c r="E125" s="196" t="s">
        <v>678</v>
      </c>
      <c r="F125" s="197" t="s">
        <v>679</v>
      </c>
      <c r="G125" s="198" t="s">
        <v>167</v>
      </c>
      <c r="H125" s="199">
        <v>2</v>
      </c>
      <c r="I125" s="200"/>
      <c r="J125" s="201">
        <f>ROUND(I125*H125,2)</f>
        <v>0</v>
      </c>
      <c r="K125" s="197" t="s">
        <v>168</v>
      </c>
      <c r="L125" s="40"/>
      <c r="M125" s="202" t="s">
        <v>1</v>
      </c>
      <c r="N125" s="203" t="s">
        <v>43</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169</v>
      </c>
      <c r="AT125" s="206" t="s">
        <v>164</v>
      </c>
      <c r="AU125" s="206" t="s">
        <v>78</v>
      </c>
      <c r="AY125" s="13" t="s">
        <v>170</v>
      </c>
      <c r="BE125" s="207">
        <f>IF(N125="základní",J125,0)</f>
        <v>0</v>
      </c>
      <c r="BF125" s="207">
        <f>IF(N125="snížená",J125,0)</f>
        <v>0</v>
      </c>
      <c r="BG125" s="207">
        <f>IF(N125="zákl. přenesená",J125,0)</f>
        <v>0</v>
      </c>
      <c r="BH125" s="207">
        <f>IF(N125="sníž. přenesená",J125,0)</f>
        <v>0</v>
      </c>
      <c r="BI125" s="207">
        <f>IF(N125="nulová",J125,0)</f>
        <v>0</v>
      </c>
      <c r="BJ125" s="13" t="s">
        <v>85</v>
      </c>
      <c r="BK125" s="207">
        <f>ROUND(I125*H125,2)</f>
        <v>0</v>
      </c>
      <c r="BL125" s="13" t="s">
        <v>169</v>
      </c>
      <c r="BM125" s="206" t="s">
        <v>955</v>
      </c>
    </row>
    <row r="126" s="2" customFormat="1" ht="37.8" customHeight="1">
      <c r="A126" s="34"/>
      <c r="B126" s="35"/>
      <c r="C126" s="195" t="s">
        <v>169</v>
      </c>
      <c r="D126" s="195" t="s">
        <v>164</v>
      </c>
      <c r="E126" s="196" t="s">
        <v>687</v>
      </c>
      <c r="F126" s="197" t="s">
        <v>688</v>
      </c>
      <c r="G126" s="198" t="s">
        <v>167</v>
      </c>
      <c r="H126" s="199">
        <v>4</v>
      </c>
      <c r="I126" s="200"/>
      <c r="J126" s="201">
        <f>ROUND(I126*H126,2)</f>
        <v>0</v>
      </c>
      <c r="K126" s="197" t="s">
        <v>168</v>
      </c>
      <c r="L126" s="40"/>
      <c r="M126" s="202" t="s">
        <v>1</v>
      </c>
      <c r="N126" s="203" t="s">
        <v>43</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259</v>
      </c>
      <c r="AT126" s="206" t="s">
        <v>164</v>
      </c>
      <c r="AU126" s="206" t="s">
        <v>78</v>
      </c>
      <c r="AY126" s="13" t="s">
        <v>170</v>
      </c>
      <c r="BE126" s="207">
        <f>IF(N126="základní",J126,0)</f>
        <v>0</v>
      </c>
      <c r="BF126" s="207">
        <f>IF(N126="snížená",J126,0)</f>
        <v>0</v>
      </c>
      <c r="BG126" s="207">
        <f>IF(N126="zákl. přenesená",J126,0)</f>
        <v>0</v>
      </c>
      <c r="BH126" s="207">
        <f>IF(N126="sníž. přenesená",J126,0)</f>
        <v>0</v>
      </c>
      <c r="BI126" s="207">
        <f>IF(N126="nulová",J126,0)</f>
        <v>0</v>
      </c>
      <c r="BJ126" s="13" t="s">
        <v>85</v>
      </c>
      <c r="BK126" s="207">
        <f>ROUND(I126*H126,2)</f>
        <v>0</v>
      </c>
      <c r="BL126" s="13" t="s">
        <v>259</v>
      </c>
      <c r="BM126" s="206" t="s">
        <v>956</v>
      </c>
    </row>
    <row r="127" s="2" customFormat="1">
      <c r="A127" s="34"/>
      <c r="B127" s="35"/>
      <c r="C127" s="36"/>
      <c r="D127" s="208" t="s">
        <v>172</v>
      </c>
      <c r="E127" s="36"/>
      <c r="F127" s="209" t="s">
        <v>957</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172</v>
      </c>
      <c r="AU127" s="13" t="s">
        <v>78</v>
      </c>
    </row>
    <row r="128" s="2" customFormat="1" ht="44.25" customHeight="1">
      <c r="A128" s="34"/>
      <c r="B128" s="35"/>
      <c r="C128" s="195" t="s">
        <v>189</v>
      </c>
      <c r="D128" s="195" t="s">
        <v>164</v>
      </c>
      <c r="E128" s="196" t="s">
        <v>696</v>
      </c>
      <c r="F128" s="197" t="s">
        <v>697</v>
      </c>
      <c r="G128" s="198" t="s">
        <v>167</v>
      </c>
      <c r="H128" s="199">
        <v>2</v>
      </c>
      <c r="I128" s="200"/>
      <c r="J128" s="201">
        <f>ROUND(I128*H128,2)</f>
        <v>0</v>
      </c>
      <c r="K128" s="197" t="s">
        <v>168</v>
      </c>
      <c r="L128" s="40"/>
      <c r="M128" s="202" t="s">
        <v>1</v>
      </c>
      <c r="N128" s="203" t="s">
        <v>43</v>
      </c>
      <c r="O128" s="87"/>
      <c r="P128" s="204">
        <f>O128*H128</f>
        <v>0</v>
      </c>
      <c r="Q128" s="204">
        <v>0</v>
      </c>
      <c r="R128" s="204">
        <f>Q128*H128</f>
        <v>0</v>
      </c>
      <c r="S128" s="204">
        <v>0</v>
      </c>
      <c r="T128" s="205">
        <f>S128*H128</f>
        <v>0</v>
      </c>
      <c r="U128" s="34"/>
      <c r="V128" s="34"/>
      <c r="W128" s="34"/>
      <c r="X128" s="34"/>
      <c r="Y128" s="34"/>
      <c r="Z128" s="34"/>
      <c r="AA128" s="34"/>
      <c r="AB128" s="34"/>
      <c r="AC128" s="34"/>
      <c r="AD128" s="34"/>
      <c r="AE128" s="34"/>
      <c r="AR128" s="206" t="s">
        <v>259</v>
      </c>
      <c r="AT128" s="206" t="s">
        <v>164</v>
      </c>
      <c r="AU128" s="206" t="s">
        <v>78</v>
      </c>
      <c r="AY128" s="13" t="s">
        <v>170</v>
      </c>
      <c r="BE128" s="207">
        <f>IF(N128="základní",J128,0)</f>
        <v>0</v>
      </c>
      <c r="BF128" s="207">
        <f>IF(N128="snížená",J128,0)</f>
        <v>0</v>
      </c>
      <c r="BG128" s="207">
        <f>IF(N128="zákl. přenesená",J128,0)</f>
        <v>0</v>
      </c>
      <c r="BH128" s="207">
        <f>IF(N128="sníž. přenesená",J128,0)</f>
        <v>0</v>
      </c>
      <c r="BI128" s="207">
        <f>IF(N128="nulová",J128,0)</f>
        <v>0</v>
      </c>
      <c r="BJ128" s="13" t="s">
        <v>85</v>
      </c>
      <c r="BK128" s="207">
        <f>ROUND(I128*H128,2)</f>
        <v>0</v>
      </c>
      <c r="BL128" s="13" t="s">
        <v>259</v>
      </c>
      <c r="BM128" s="206" t="s">
        <v>958</v>
      </c>
    </row>
    <row r="129" s="2" customFormat="1">
      <c r="A129" s="34"/>
      <c r="B129" s="35"/>
      <c r="C129" s="36"/>
      <c r="D129" s="208" t="s">
        <v>172</v>
      </c>
      <c r="E129" s="36"/>
      <c r="F129" s="209" t="s">
        <v>959</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172</v>
      </c>
      <c r="AU129" s="13" t="s">
        <v>78</v>
      </c>
    </row>
    <row r="130" s="2" customFormat="1" ht="44.25" customHeight="1">
      <c r="A130" s="34"/>
      <c r="B130" s="35"/>
      <c r="C130" s="195" t="s">
        <v>195</v>
      </c>
      <c r="D130" s="195" t="s">
        <v>164</v>
      </c>
      <c r="E130" s="196" t="s">
        <v>960</v>
      </c>
      <c r="F130" s="197" t="s">
        <v>961</v>
      </c>
      <c r="G130" s="198" t="s">
        <v>167</v>
      </c>
      <c r="H130" s="199">
        <v>2</v>
      </c>
      <c r="I130" s="200"/>
      <c r="J130" s="201">
        <f>ROUND(I130*H130,2)</f>
        <v>0</v>
      </c>
      <c r="K130" s="197" t="s">
        <v>168</v>
      </c>
      <c r="L130" s="40"/>
      <c r="M130" s="202" t="s">
        <v>1</v>
      </c>
      <c r="N130" s="203" t="s">
        <v>43</v>
      </c>
      <c r="O130" s="87"/>
      <c r="P130" s="204">
        <f>O130*H130</f>
        <v>0</v>
      </c>
      <c r="Q130" s="204">
        <v>0</v>
      </c>
      <c r="R130" s="204">
        <f>Q130*H130</f>
        <v>0</v>
      </c>
      <c r="S130" s="204">
        <v>0</v>
      </c>
      <c r="T130" s="205">
        <f>S130*H130</f>
        <v>0</v>
      </c>
      <c r="U130" s="34"/>
      <c r="V130" s="34"/>
      <c r="W130" s="34"/>
      <c r="X130" s="34"/>
      <c r="Y130" s="34"/>
      <c r="Z130" s="34"/>
      <c r="AA130" s="34"/>
      <c r="AB130" s="34"/>
      <c r="AC130" s="34"/>
      <c r="AD130" s="34"/>
      <c r="AE130" s="34"/>
      <c r="AR130" s="206" t="s">
        <v>259</v>
      </c>
      <c r="AT130" s="206" t="s">
        <v>164</v>
      </c>
      <c r="AU130" s="206" t="s">
        <v>78</v>
      </c>
      <c r="AY130" s="13" t="s">
        <v>170</v>
      </c>
      <c r="BE130" s="207">
        <f>IF(N130="základní",J130,0)</f>
        <v>0</v>
      </c>
      <c r="BF130" s="207">
        <f>IF(N130="snížená",J130,0)</f>
        <v>0</v>
      </c>
      <c r="BG130" s="207">
        <f>IF(N130="zákl. přenesená",J130,0)</f>
        <v>0</v>
      </c>
      <c r="BH130" s="207">
        <f>IF(N130="sníž. přenesená",J130,0)</f>
        <v>0</v>
      </c>
      <c r="BI130" s="207">
        <f>IF(N130="nulová",J130,0)</f>
        <v>0</v>
      </c>
      <c r="BJ130" s="13" t="s">
        <v>85</v>
      </c>
      <c r="BK130" s="207">
        <f>ROUND(I130*H130,2)</f>
        <v>0</v>
      </c>
      <c r="BL130" s="13" t="s">
        <v>259</v>
      </c>
      <c r="BM130" s="206" t="s">
        <v>962</v>
      </c>
    </row>
    <row r="131" s="2" customFormat="1">
      <c r="A131" s="34"/>
      <c r="B131" s="35"/>
      <c r="C131" s="36"/>
      <c r="D131" s="208" t="s">
        <v>172</v>
      </c>
      <c r="E131" s="36"/>
      <c r="F131" s="209" t="s">
        <v>876</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172</v>
      </c>
      <c r="AU131" s="13" t="s">
        <v>78</v>
      </c>
    </row>
    <row r="132" s="2" customFormat="1" ht="37.8" customHeight="1">
      <c r="A132" s="34"/>
      <c r="B132" s="35"/>
      <c r="C132" s="195" t="s">
        <v>201</v>
      </c>
      <c r="D132" s="195" t="s">
        <v>164</v>
      </c>
      <c r="E132" s="196" t="s">
        <v>699</v>
      </c>
      <c r="F132" s="197" t="s">
        <v>700</v>
      </c>
      <c r="G132" s="198" t="s">
        <v>167</v>
      </c>
      <c r="H132" s="199">
        <v>4</v>
      </c>
      <c r="I132" s="200"/>
      <c r="J132" s="201">
        <f>ROUND(I132*H132,2)</f>
        <v>0</v>
      </c>
      <c r="K132" s="197" t="s">
        <v>168</v>
      </c>
      <c r="L132" s="40"/>
      <c r="M132" s="202" t="s">
        <v>1</v>
      </c>
      <c r="N132" s="203" t="s">
        <v>43</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259</v>
      </c>
      <c r="AT132" s="206" t="s">
        <v>164</v>
      </c>
      <c r="AU132" s="206" t="s">
        <v>78</v>
      </c>
      <c r="AY132" s="13" t="s">
        <v>170</v>
      </c>
      <c r="BE132" s="207">
        <f>IF(N132="základní",J132,0)</f>
        <v>0</v>
      </c>
      <c r="BF132" s="207">
        <f>IF(N132="snížená",J132,0)</f>
        <v>0</v>
      </c>
      <c r="BG132" s="207">
        <f>IF(N132="zákl. přenesená",J132,0)</f>
        <v>0</v>
      </c>
      <c r="BH132" s="207">
        <f>IF(N132="sníž. přenesená",J132,0)</f>
        <v>0</v>
      </c>
      <c r="BI132" s="207">
        <f>IF(N132="nulová",J132,0)</f>
        <v>0</v>
      </c>
      <c r="BJ132" s="13" t="s">
        <v>85</v>
      </c>
      <c r="BK132" s="207">
        <f>ROUND(I132*H132,2)</f>
        <v>0</v>
      </c>
      <c r="BL132" s="13" t="s">
        <v>259</v>
      </c>
      <c r="BM132" s="206" t="s">
        <v>963</v>
      </c>
    </row>
    <row r="133" s="2" customFormat="1" ht="24.15" customHeight="1">
      <c r="A133" s="34"/>
      <c r="B133" s="35"/>
      <c r="C133" s="195" t="s">
        <v>206</v>
      </c>
      <c r="D133" s="195" t="s">
        <v>164</v>
      </c>
      <c r="E133" s="196" t="s">
        <v>702</v>
      </c>
      <c r="F133" s="197" t="s">
        <v>703</v>
      </c>
      <c r="G133" s="198" t="s">
        <v>167</v>
      </c>
      <c r="H133" s="199">
        <v>4</v>
      </c>
      <c r="I133" s="200"/>
      <c r="J133" s="201">
        <f>ROUND(I133*H133,2)</f>
        <v>0</v>
      </c>
      <c r="K133" s="197" t="s">
        <v>168</v>
      </c>
      <c r="L133" s="40"/>
      <c r="M133" s="202" t="s">
        <v>1</v>
      </c>
      <c r="N133" s="203" t="s">
        <v>43</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259</v>
      </c>
      <c r="AT133" s="206" t="s">
        <v>164</v>
      </c>
      <c r="AU133" s="206" t="s">
        <v>78</v>
      </c>
      <c r="AY133" s="13" t="s">
        <v>170</v>
      </c>
      <c r="BE133" s="207">
        <f>IF(N133="základní",J133,0)</f>
        <v>0</v>
      </c>
      <c r="BF133" s="207">
        <f>IF(N133="snížená",J133,0)</f>
        <v>0</v>
      </c>
      <c r="BG133" s="207">
        <f>IF(N133="zákl. přenesená",J133,0)</f>
        <v>0</v>
      </c>
      <c r="BH133" s="207">
        <f>IF(N133="sníž. přenesená",J133,0)</f>
        <v>0</v>
      </c>
      <c r="BI133" s="207">
        <f>IF(N133="nulová",J133,0)</f>
        <v>0</v>
      </c>
      <c r="BJ133" s="13" t="s">
        <v>85</v>
      </c>
      <c r="BK133" s="207">
        <f>ROUND(I133*H133,2)</f>
        <v>0</v>
      </c>
      <c r="BL133" s="13" t="s">
        <v>259</v>
      </c>
      <c r="BM133" s="206" t="s">
        <v>964</v>
      </c>
    </row>
    <row r="134" s="2" customFormat="1" ht="24.15" customHeight="1">
      <c r="A134" s="34"/>
      <c r="B134" s="35"/>
      <c r="C134" s="195" t="s">
        <v>211</v>
      </c>
      <c r="D134" s="195" t="s">
        <v>164</v>
      </c>
      <c r="E134" s="196" t="s">
        <v>705</v>
      </c>
      <c r="F134" s="197" t="s">
        <v>706</v>
      </c>
      <c r="G134" s="198" t="s">
        <v>167</v>
      </c>
      <c r="H134" s="199">
        <v>2</v>
      </c>
      <c r="I134" s="200"/>
      <c r="J134" s="201">
        <f>ROUND(I134*H134,2)</f>
        <v>0</v>
      </c>
      <c r="K134" s="197" t="s">
        <v>168</v>
      </c>
      <c r="L134" s="40"/>
      <c r="M134" s="202" t="s">
        <v>1</v>
      </c>
      <c r="N134" s="203" t="s">
        <v>43</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259</v>
      </c>
      <c r="AT134" s="206" t="s">
        <v>164</v>
      </c>
      <c r="AU134" s="206" t="s">
        <v>78</v>
      </c>
      <c r="AY134" s="13" t="s">
        <v>170</v>
      </c>
      <c r="BE134" s="207">
        <f>IF(N134="základní",J134,0)</f>
        <v>0</v>
      </c>
      <c r="BF134" s="207">
        <f>IF(N134="snížená",J134,0)</f>
        <v>0</v>
      </c>
      <c r="BG134" s="207">
        <f>IF(N134="zákl. přenesená",J134,0)</f>
        <v>0</v>
      </c>
      <c r="BH134" s="207">
        <f>IF(N134="sníž. přenesená",J134,0)</f>
        <v>0</v>
      </c>
      <c r="BI134" s="207">
        <f>IF(N134="nulová",J134,0)</f>
        <v>0</v>
      </c>
      <c r="BJ134" s="13" t="s">
        <v>85</v>
      </c>
      <c r="BK134" s="207">
        <f>ROUND(I134*H134,2)</f>
        <v>0</v>
      </c>
      <c r="BL134" s="13" t="s">
        <v>259</v>
      </c>
      <c r="BM134" s="206" t="s">
        <v>965</v>
      </c>
    </row>
    <row r="135" s="2" customFormat="1">
      <c r="A135" s="34"/>
      <c r="B135" s="35"/>
      <c r="C135" s="36"/>
      <c r="D135" s="208" t="s">
        <v>172</v>
      </c>
      <c r="E135" s="36"/>
      <c r="F135" s="209" t="s">
        <v>966</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172</v>
      </c>
      <c r="AU135" s="13" t="s">
        <v>78</v>
      </c>
    </row>
    <row r="136" s="2" customFormat="1" ht="16.5" customHeight="1">
      <c r="A136" s="34"/>
      <c r="B136" s="35"/>
      <c r="C136" s="195" t="s">
        <v>219</v>
      </c>
      <c r="D136" s="195" t="s">
        <v>164</v>
      </c>
      <c r="E136" s="196" t="s">
        <v>709</v>
      </c>
      <c r="F136" s="197" t="s">
        <v>710</v>
      </c>
      <c r="G136" s="198" t="s">
        <v>167</v>
      </c>
      <c r="H136" s="199">
        <v>2</v>
      </c>
      <c r="I136" s="200"/>
      <c r="J136" s="201">
        <f>ROUND(I136*H136,2)</f>
        <v>0</v>
      </c>
      <c r="K136" s="197" t="s">
        <v>168</v>
      </c>
      <c r="L136" s="40"/>
      <c r="M136" s="202" t="s">
        <v>1</v>
      </c>
      <c r="N136" s="203" t="s">
        <v>43</v>
      </c>
      <c r="O136" s="87"/>
      <c r="P136" s="204">
        <f>O136*H136</f>
        <v>0</v>
      </c>
      <c r="Q136" s="204">
        <v>0</v>
      </c>
      <c r="R136" s="204">
        <f>Q136*H136</f>
        <v>0</v>
      </c>
      <c r="S136" s="204">
        <v>0</v>
      </c>
      <c r="T136" s="205">
        <f>S136*H136</f>
        <v>0</v>
      </c>
      <c r="U136" s="34"/>
      <c r="V136" s="34"/>
      <c r="W136" s="34"/>
      <c r="X136" s="34"/>
      <c r="Y136" s="34"/>
      <c r="Z136" s="34"/>
      <c r="AA136" s="34"/>
      <c r="AB136" s="34"/>
      <c r="AC136" s="34"/>
      <c r="AD136" s="34"/>
      <c r="AE136" s="34"/>
      <c r="AR136" s="206" t="s">
        <v>259</v>
      </c>
      <c r="AT136" s="206" t="s">
        <v>164</v>
      </c>
      <c r="AU136" s="206" t="s">
        <v>78</v>
      </c>
      <c r="AY136" s="13" t="s">
        <v>170</v>
      </c>
      <c r="BE136" s="207">
        <f>IF(N136="základní",J136,0)</f>
        <v>0</v>
      </c>
      <c r="BF136" s="207">
        <f>IF(N136="snížená",J136,0)</f>
        <v>0</v>
      </c>
      <c r="BG136" s="207">
        <f>IF(N136="zákl. přenesená",J136,0)</f>
        <v>0</v>
      </c>
      <c r="BH136" s="207">
        <f>IF(N136="sníž. přenesená",J136,0)</f>
        <v>0</v>
      </c>
      <c r="BI136" s="207">
        <f>IF(N136="nulová",J136,0)</f>
        <v>0</v>
      </c>
      <c r="BJ136" s="13" t="s">
        <v>85</v>
      </c>
      <c r="BK136" s="207">
        <f>ROUND(I136*H136,2)</f>
        <v>0</v>
      </c>
      <c r="BL136" s="13" t="s">
        <v>259</v>
      </c>
      <c r="BM136" s="206" t="s">
        <v>967</v>
      </c>
    </row>
    <row r="137" s="2" customFormat="1">
      <c r="A137" s="34"/>
      <c r="B137" s="35"/>
      <c r="C137" s="36"/>
      <c r="D137" s="208" t="s">
        <v>172</v>
      </c>
      <c r="E137" s="36"/>
      <c r="F137" s="209" t="s">
        <v>968</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172</v>
      </c>
      <c r="AU137" s="13" t="s">
        <v>78</v>
      </c>
    </row>
    <row r="138" s="2" customFormat="1" ht="24.15" customHeight="1">
      <c r="A138" s="34"/>
      <c r="B138" s="35"/>
      <c r="C138" s="195" t="s">
        <v>231</v>
      </c>
      <c r="D138" s="195" t="s">
        <v>164</v>
      </c>
      <c r="E138" s="196" t="s">
        <v>712</v>
      </c>
      <c r="F138" s="197" t="s">
        <v>713</v>
      </c>
      <c r="G138" s="198" t="s">
        <v>167</v>
      </c>
      <c r="H138" s="199">
        <v>2</v>
      </c>
      <c r="I138" s="200"/>
      <c r="J138" s="201">
        <f>ROUND(I138*H138,2)</f>
        <v>0</v>
      </c>
      <c r="K138" s="197" t="s">
        <v>168</v>
      </c>
      <c r="L138" s="40"/>
      <c r="M138" s="202" t="s">
        <v>1</v>
      </c>
      <c r="N138" s="203" t="s">
        <v>43</v>
      </c>
      <c r="O138" s="87"/>
      <c r="P138" s="204">
        <f>O138*H138</f>
        <v>0</v>
      </c>
      <c r="Q138" s="204">
        <v>0</v>
      </c>
      <c r="R138" s="204">
        <f>Q138*H138</f>
        <v>0</v>
      </c>
      <c r="S138" s="204">
        <v>0</v>
      </c>
      <c r="T138" s="205">
        <f>S138*H138</f>
        <v>0</v>
      </c>
      <c r="U138" s="34"/>
      <c r="V138" s="34"/>
      <c r="W138" s="34"/>
      <c r="X138" s="34"/>
      <c r="Y138" s="34"/>
      <c r="Z138" s="34"/>
      <c r="AA138" s="34"/>
      <c r="AB138" s="34"/>
      <c r="AC138" s="34"/>
      <c r="AD138" s="34"/>
      <c r="AE138" s="34"/>
      <c r="AR138" s="206" t="s">
        <v>259</v>
      </c>
      <c r="AT138" s="206" t="s">
        <v>164</v>
      </c>
      <c r="AU138" s="206" t="s">
        <v>78</v>
      </c>
      <c r="AY138" s="13" t="s">
        <v>170</v>
      </c>
      <c r="BE138" s="207">
        <f>IF(N138="základní",J138,0)</f>
        <v>0</v>
      </c>
      <c r="BF138" s="207">
        <f>IF(N138="snížená",J138,0)</f>
        <v>0</v>
      </c>
      <c r="BG138" s="207">
        <f>IF(N138="zákl. přenesená",J138,0)</f>
        <v>0</v>
      </c>
      <c r="BH138" s="207">
        <f>IF(N138="sníž. přenesená",J138,0)</f>
        <v>0</v>
      </c>
      <c r="BI138" s="207">
        <f>IF(N138="nulová",J138,0)</f>
        <v>0</v>
      </c>
      <c r="BJ138" s="13" t="s">
        <v>85</v>
      </c>
      <c r="BK138" s="207">
        <f>ROUND(I138*H138,2)</f>
        <v>0</v>
      </c>
      <c r="BL138" s="13" t="s">
        <v>259</v>
      </c>
      <c r="BM138" s="206" t="s">
        <v>969</v>
      </c>
    </row>
    <row r="139" s="2" customFormat="1">
      <c r="A139" s="34"/>
      <c r="B139" s="35"/>
      <c r="C139" s="36"/>
      <c r="D139" s="208" t="s">
        <v>172</v>
      </c>
      <c r="E139" s="36"/>
      <c r="F139" s="209" t="s">
        <v>968</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172</v>
      </c>
      <c r="AU139" s="13" t="s">
        <v>78</v>
      </c>
    </row>
    <row r="140" s="2" customFormat="1" ht="24.15" customHeight="1">
      <c r="A140" s="34"/>
      <c r="B140" s="35"/>
      <c r="C140" s="195" t="s">
        <v>239</v>
      </c>
      <c r="D140" s="195" t="s">
        <v>164</v>
      </c>
      <c r="E140" s="196" t="s">
        <v>715</v>
      </c>
      <c r="F140" s="197" t="s">
        <v>716</v>
      </c>
      <c r="G140" s="198" t="s">
        <v>167</v>
      </c>
      <c r="H140" s="199">
        <v>2</v>
      </c>
      <c r="I140" s="200"/>
      <c r="J140" s="201">
        <f>ROUND(I140*H140,2)</f>
        <v>0</v>
      </c>
      <c r="K140" s="197" t="s">
        <v>168</v>
      </c>
      <c r="L140" s="40"/>
      <c r="M140" s="202" t="s">
        <v>1</v>
      </c>
      <c r="N140" s="203" t="s">
        <v>43</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259</v>
      </c>
      <c r="AT140" s="206" t="s">
        <v>164</v>
      </c>
      <c r="AU140" s="206" t="s">
        <v>78</v>
      </c>
      <c r="AY140" s="13" t="s">
        <v>170</v>
      </c>
      <c r="BE140" s="207">
        <f>IF(N140="základní",J140,0)</f>
        <v>0</v>
      </c>
      <c r="BF140" s="207">
        <f>IF(N140="snížená",J140,0)</f>
        <v>0</v>
      </c>
      <c r="BG140" s="207">
        <f>IF(N140="zákl. přenesená",J140,0)</f>
        <v>0</v>
      </c>
      <c r="BH140" s="207">
        <f>IF(N140="sníž. přenesená",J140,0)</f>
        <v>0</v>
      </c>
      <c r="BI140" s="207">
        <f>IF(N140="nulová",J140,0)</f>
        <v>0</v>
      </c>
      <c r="BJ140" s="13" t="s">
        <v>85</v>
      </c>
      <c r="BK140" s="207">
        <f>ROUND(I140*H140,2)</f>
        <v>0</v>
      </c>
      <c r="BL140" s="13" t="s">
        <v>259</v>
      </c>
      <c r="BM140" s="206" t="s">
        <v>970</v>
      </c>
    </row>
    <row r="141" s="2" customFormat="1">
      <c r="A141" s="34"/>
      <c r="B141" s="35"/>
      <c r="C141" s="36"/>
      <c r="D141" s="208" t="s">
        <v>172</v>
      </c>
      <c r="E141" s="36"/>
      <c r="F141" s="209" t="s">
        <v>966</v>
      </c>
      <c r="G141" s="36"/>
      <c r="H141" s="36"/>
      <c r="I141" s="210"/>
      <c r="J141" s="36"/>
      <c r="K141" s="36"/>
      <c r="L141" s="40"/>
      <c r="M141" s="250"/>
      <c r="N141" s="251"/>
      <c r="O141" s="247"/>
      <c r="P141" s="247"/>
      <c r="Q141" s="247"/>
      <c r="R141" s="247"/>
      <c r="S141" s="247"/>
      <c r="T141" s="252"/>
      <c r="U141" s="34"/>
      <c r="V141" s="34"/>
      <c r="W141" s="34"/>
      <c r="X141" s="34"/>
      <c r="Y141" s="34"/>
      <c r="Z141" s="34"/>
      <c r="AA141" s="34"/>
      <c r="AB141" s="34"/>
      <c r="AC141" s="34"/>
      <c r="AD141" s="34"/>
      <c r="AE141" s="34"/>
      <c r="AT141" s="13" t="s">
        <v>172</v>
      </c>
      <c r="AU141" s="13" t="s">
        <v>78</v>
      </c>
    </row>
    <row r="142" s="2" customFormat="1" ht="6.96" customHeight="1">
      <c r="A142" s="34"/>
      <c r="B142" s="62"/>
      <c r="C142" s="63"/>
      <c r="D142" s="63"/>
      <c r="E142" s="63"/>
      <c r="F142" s="63"/>
      <c r="G142" s="63"/>
      <c r="H142" s="63"/>
      <c r="I142" s="63"/>
      <c r="J142" s="63"/>
      <c r="K142" s="63"/>
      <c r="L142" s="40"/>
      <c r="M142" s="34"/>
      <c r="O142" s="34"/>
      <c r="P142" s="34"/>
      <c r="Q142" s="34"/>
      <c r="R142" s="34"/>
      <c r="S142" s="34"/>
      <c r="T142" s="34"/>
      <c r="U142" s="34"/>
      <c r="V142" s="34"/>
      <c r="W142" s="34"/>
      <c r="X142" s="34"/>
      <c r="Y142" s="34"/>
      <c r="Z142" s="34"/>
      <c r="AA142" s="34"/>
      <c r="AB142" s="34"/>
      <c r="AC142" s="34"/>
      <c r="AD142" s="34"/>
      <c r="AE142" s="34"/>
    </row>
  </sheetData>
  <sheetProtection sheet="1" autoFilter="0" formatColumns="0" formatRows="0" objects="1" scenarios="1" spinCount="100000" saltValue="H6F+LMuYXqdatj2RMv+YXn9m01To+g9IrYMLMnGwvNipUhTft7/f12fQjxdG6FYL9WVS8Upuqh3mgZgdzR/M8w==" hashValue="DYjxQI6ycd8X4NWWzgXUp5yASRyTyFPxgz0BLkV0T4vZGUZJlo34pXsHcSFX2+l+Tc9nIMT57CEuCG/egigNew==" algorithmName="SHA-512" password="CC35"/>
  <autoFilter ref="C119:K14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114</v>
      </c>
    </row>
    <row r="3" hidden="1" s="1" customFormat="1" ht="6.96" customHeight="1">
      <c r="B3" s="142"/>
      <c r="C3" s="143"/>
      <c r="D3" s="143"/>
      <c r="E3" s="143"/>
      <c r="F3" s="143"/>
      <c r="G3" s="143"/>
      <c r="H3" s="143"/>
      <c r="I3" s="143"/>
      <c r="J3" s="143"/>
      <c r="K3" s="143"/>
      <c r="L3" s="16"/>
      <c r="AT3" s="13" t="s">
        <v>87</v>
      </c>
    </row>
    <row r="4" hidden="1" s="1" customFormat="1" ht="24.96" customHeight="1">
      <c r="B4" s="16"/>
      <c r="D4" s="144" t="s">
        <v>140</v>
      </c>
      <c r="L4" s="16"/>
      <c r="M4" s="145" t="s">
        <v>10</v>
      </c>
      <c r="AT4" s="13" t="s">
        <v>4</v>
      </c>
    </row>
    <row r="5" hidden="1" s="1" customFormat="1" ht="6.96" customHeight="1">
      <c r="B5" s="16"/>
      <c r="L5" s="16"/>
    </row>
    <row r="6" hidden="1" s="1" customFormat="1" ht="12" customHeight="1">
      <c r="B6" s="16"/>
      <c r="D6" s="146" t="s">
        <v>16</v>
      </c>
      <c r="L6" s="16"/>
    </row>
    <row r="7" hidden="1" s="1" customFormat="1" ht="16.5" customHeight="1">
      <c r="B7" s="16"/>
      <c r="E7" s="147" t="str">
        <f>'Rekapitulace stavby'!K6</f>
        <v>Oprava kolejí a výhybek v ŽST Cheb</v>
      </c>
      <c r="F7" s="146"/>
      <c r="G7" s="146"/>
      <c r="H7" s="146"/>
      <c r="L7" s="16"/>
    </row>
    <row r="8" hidden="1" s="1" customFormat="1" ht="12" customHeight="1">
      <c r="B8" s="16"/>
      <c r="D8" s="146" t="s">
        <v>141</v>
      </c>
      <c r="L8" s="16"/>
    </row>
    <row r="9" hidden="1" s="2" customFormat="1" ht="16.5" customHeight="1">
      <c r="A9" s="34"/>
      <c r="B9" s="40"/>
      <c r="C9" s="34"/>
      <c r="D9" s="34"/>
      <c r="E9" s="147" t="s">
        <v>743</v>
      </c>
      <c r="F9" s="34"/>
      <c r="G9" s="34"/>
      <c r="H9" s="34"/>
      <c r="I9" s="34"/>
      <c r="J9" s="34"/>
      <c r="K9" s="34"/>
      <c r="L9" s="59"/>
      <c r="S9" s="34"/>
      <c r="T9" s="34"/>
      <c r="U9" s="34"/>
      <c r="V9" s="34"/>
      <c r="W9" s="34"/>
      <c r="X9" s="34"/>
      <c r="Y9" s="34"/>
      <c r="Z9" s="34"/>
      <c r="AA9" s="34"/>
      <c r="AB9" s="34"/>
      <c r="AC9" s="34"/>
      <c r="AD9" s="34"/>
      <c r="AE9" s="34"/>
    </row>
    <row r="10" hidden="1" s="2" customFormat="1" ht="12" customHeight="1">
      <c r="A10" s="34"/>
      <c r="B10" s="40"/>
      <c r="C10" s="34"/>
      <c r="D10" s="146" t="s">
        <v>143</v>
      </c>
      <c r="E10" s="34"/>
      <c r="F10" s="34"/>
      <c r="G10" s="34"/>
      <c r="H10" s="34"/>
      <c r="I10" s="34"/>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48" t="s">
        <v>971</v>
      </c>
      <c r="F11" s="34"/>
      <c r="G11" s="34"/>
      <c r="H11" s="34"/>
      <c r="I11" s="34"/>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6" t="s">
        <v>20</v>
      </c>
      <c r="E14" s="34"/>
      <c r="F14" s="137" t="s">
        <v>21</v>
      </c>
      <c r="G14" s="34"/>
      <c r="H14" s="34"/>
      <c r="I14" s="146" t="s">
        <v>22</v>
      </c>
      <c r="J14" s="149" t="str">
        <f>'Rekapitulace stavby'!AN8</f>
        <v>19. 9. 2022</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6" t="s">
        <v>24</v>
      </c>
      <c r="E16" s="34"/>
      <c r="F16" s="34"/>
      <c r="G16" s="34"/>
      <c r="H16" s="34"/>
      <c r="I16" s="146" t="s">
        <v>25</v>
      </c>
      <c r="J16" s="137" t="s">
        <v>26</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27</v>
      </c>
      <c r="F17" s="34"/>
      <c r="G17" s="34"/>
      <c r="H17" s="34"/>
      <c r="I17" s="146" t="s">
        <v>28</v>
      </c>
      <c r="J17" s="137" t="s">
        <v>29</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6" t="s">
        <v>30</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46" t="s">
        <v>28</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6" t="s">
        <v>32</v>
      </c>
      <c r="E22" s="34"/>
      <c r="F22" s="34"/>
      <c r="G22" s="34"/>
      <c r="H22" s="34"/>
      <c r="I22" s="146" t="s">
        <v>25</v>
      </c>
      <c r="J22" s="137" t="s">
        <v>1</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
        <v>33</v>
      </c>
      <c r="F23" s="34"/>
      <c r="G23" s="34"/>
      <c r="H23" s="34"/>
      <c r="I23" s="146" t="s">
        <v>28</v>
      </c>
      <c r="J23" s="137" t="s">
        <v>1</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6" t="s">
        <v>35</v>
      </c>
      <c r="E25" s="34"/>
      <c r="F25" s="34"/>
      <c r="G25" s="34"/>
      <c r="H25" s="34"/>
      <c r="I25" s="146" t="s">
        <v>25</v>
      </c>
      <c r="J25" s="137" t="s">
        <v>1</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
        <v>555</v>
      </c>
      <c r="F26" s="34"/>
      <c r="G26" s="34"/>
      <c r="H26" s="34"/>
      <c r="I26" s="146" t="s">
        <v>28</v>
      </c>
      <c r="J26" s="137" t="s">
        <v>1</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6" t="s">
        <v>37</v>
      </c>
      <c r="E28" s="34"/>
      <c r="F28" s="34"/>
      <c r="G28" s="34"/>
      <c r="H28" s="34"/>
      <c r="I28" s="34"/>
      <c r="J28" s="34"/>
      <c r="K28" s="34"/>
      <c r="L28" s="59"/>
      <c r="S28" s="34"/>
      <c r="T28" s="34"/>
      <c r="U28" s="34"/>
      <c r="V28" s="34"/>
      <c r="W28" s="34"/>
      <c r="X28" s="34"/>
      <c r="Y28" s="34"/>
      <c r="Z28" s="34"/>
      <c r="AA28" s="34"/>
      <c r="AB28" s="34"/>
      <c r="AC28" s="34"/>
      <c r="AD28" s="34"/>
      <c r="AE28" s="34"/>
    </row>
    <row r="29" hidden="1"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hidden="1"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hidden="1" s="2" customFormat="1" ht="25.44" customHeight="1">
      <c r="A32" s="34"/>
      <c r="B32" s="40"/>
      <c r="C32" s="34"/>
      <c r="D32" s="155" t="s">
        <v>38</v>
      </c>
      <c r="E32" s="34"/>
      <c r="F32" s="34"/>
      <c r="G32" s="34"/>
      <c r="H32" s="34"/>
      <c r="I32" s="34"/>
      <c r="J32" s="156">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57" t="s">
        <v>40</v>
      </c>
      <c r="G34" s="34"/>
      <c r="H34" s="34"/>
      <c r="I34" s="157" t="s">
        <v>39</v>
      </c>
      <c r="J34" s="157" t="s">
        <v>41</v>
      </c>
      <c r="K34" s="34"/>
      <c r="L34" s="59"/>
      <c r="S34" s="34"/>
      <c r="T34" s="34"/>
      <c r="U34" s="34"/>
      <c r="V34" s="34"/>
      <c r="W34" s="34"/>
      <c r="X34" s="34"/>
      <c r="Y34" s="34"/>
      <c r="Z34" s="34"/>
      <c r="AA34" s="34"/>
      <c r="AB34" s="34"/>
      <c r="AC34" s="34"/>
      <c r="AD34" s="34"/>
      <c r="AE34" s="34"/>
    </row>
    <row r="35" hidden="1" s="2" customFormat="1" ht="14.4" customHeight="1">
      <c r="A35" s="34"/>
      <c r="B35" s="40"/>
      <c r="C35" s="34"/>
      <c r="D35" s="158" t="s">
        <v>42</v>
      </c>
      <c r="E35" s="146" t="s">
        <v>43</v>
      </c>
      <c r="F35" s="159">
        <f>ROUND((SUM(BE120:BE130)),  2)</f>
        <v>0</v>
      </c>
      <c r="G35" s="34"/>
      <c r="H35" s="34"/>
      <c r="I35" s="160">
        <v>0.20999999999999999</v>
      </c>
      <c r="J35" s="159">
        <f>ROUND(((SUM(BE120:BE130))*I35),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6" t="s">
        <v>44</v>
      </c>
      <c r="F36" s="159">
        <f>ROUND((SUM(BF120:BF130)),  2)</f>
        <v>0</v>
      </c>
      <c r="G36" s="34"/>
      <c r="H36" s="34"/>
      <c r="I36" s="160">
        <v>0.14999999999999999</v>
      </c>
      <c r="J36" s="159">
        <f>ROUND(((SUM(BF120:BF130))*I36),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45</v>
      </c>
      <c r="F37" s="159">
        <f>ROUND((SUM(BG120:BG130)),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46</v>
      </c>
      <c r="F38" s="159">
        <f>ROUND((SUM(BH120:BH130)),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47</v>
      </c>
      <c r="F39" s="159">
        <f>ROUND((SUM(BI120:BI130)),  2)</f>
        <v>0</v>
      </c>
      <c r="G39" s="34"/>
      <c r="H39" s="34"/>
      <c r="I39" s="160">
        <v>0</v>
      </c>
      <c r="J39" s="159">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hidden="1" s="2" customFormat="1" ht="25.44" customHeight="1">
      <c r="A41" s="34"/>
      <c r="B41" s="40"/>
      <c r="C41" s="161"/>
      <c r="D41" s="162" t="s">
        <v>48</v>
      </c>
      <c r="E41" s="163"/>
      <c r="F41" s="163"/>
      <c r="G41" s="164" t="s">
        <v>49</v>
      </c>
      <c r="H41" s="165" t="s">
        <v>50</v>
      </c>
      <c r="I41" s="163"/>
      <c r="J41" s="166">
        <f>SUM(J32:J39)</f>
        <v>0</v>
      </c>
      <c r="K41" s="167"/>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hidden="1" s="1" customFormat="1" ht="14.4" customHeight="1">
      <c r="B43" s="16"/>
      <c r="L43" s="16"/>
    </row>
    <row r="44" hidden="1" s="1" customFormat="1" ht="14.4" customHeight="1">
      <c r="B44" s="16"/>
      <c r="L44" s="16"/>
    </row>
    <row r="45" hidden="1" s="1" customFormat="1" ht="14.4" customHeight="1">
      <c r="B45" s="16"/>
      <c r="L45" s="16"/>
    </row>
    <row r="46" hidden="1" s="1" customFormat="1" ht="14.4" customHeight="1">
      <c r="B46" s="16"/>
      <c r="L46" s="16"/>
    </row>
    <row r="47" hidden="1" s="1" customFormat="1" ht="14.4" customHeight="1">
      <c r="B47" s="16"/>
      <c r="L47" s="16"/>
    </row>
    <row r="48" hidden="1" s="1" customFormat="1" ht="14.4" customHeight="1">
      <c r="B48" s="16"/>
      <c r="L48" s="16"/>
    </row>
    <row r="49" hidden="1" s="1" customFormat="1" ht="14.4" customHeight="1">
      <c r="B49" s="16"/>
      <c r="L49" s="16"/>
    </row>
    <row r="50" hidden="1" s="2" customFormat="1" ht="14.4" customHeight="1">
      <c r="B50" s="59"/>
      <c r="D50" s="168" t="s">
        <v>51</v>
      </c>
      <c r="E50" s="169"/>
      <c r="F50" s="169"/>
      <c r="G50" s="168" t="s">
        <v>52</v>
      </c>
      <c r="H50" s="169"/>
      <c r="I50" s="169"/>
      <c r="J50" s="169"/>
      <c r="K50" s="169"/>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0" t="s">
        <v>53</v>
      </c>
      <c r="E61" s="171"/>
      <c r="F61" s="172" t="s">
        <v>54</v>
      </c>
      <c r="G61" s="170" t="s">
        <v>53</v>
      </c>
      <c r="H61" s="171"/>
      <c r="I61" s="171"/>
      <c r="J61" s="173" t="s">
        <v>54</v>
      </c>
      <c r="K61" s="171"/>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68" t="s">
        <v>55</v>
      </c>
      <c r="E65" s="174"/>
      <c r="F65" s="174"/>
      <c r="G65" s="168" t="s">
        <v>56</v>
      </c>
      <c r="H65" s="174"/>
      <c r="I65" s="174"/>
      <c r="J65" s="174"/>
      <c r="K65" s="17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0" t="s">
        <v>53</v>
      </c>
      <c r="E76" s="171"/>
      <c r="F76" s="172" t="s">
        <v>54</v>
      </c>
      <c r="G76" s="170" t="s">
        <v>53</v>
      </c>
      <c r="H76" s="171"/>
      <c r="I76" s="171"/>
      <c r="J76" s="173" t="s">
        <v>54</v>
      </c>
      <c r="K76" s="171"/>
      <c r="L76" s="59"/>
      <c r="S76" s="34"/>
      <c r="T76" s="34"/>
      <c r="U76" s="34"/>
      <c r="V76" s="34"/>
      <c r="W76" s="34"/>
      <c r="X76" s="34"/>
      <c r="Y76" s="34"/>
      <c r="Z76" s="34"/>
      <c r="AA76" s="34"/>
      <c r="AB76" s="34"/>
      <c r="AC76" s="34"/>
      <c r="AD76" s="34"/>
      <c r="AE76" s="34"/>
    </row>
    <row r="77" hidden="1"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hidden="1" s="2" customFormat="1" ht="24.96" customHeight="1">
      <c r="A82" s="34"/>
      <c r="B82" s="35"/>
      <c r="C82" s="19" t="s">
        <v>146</v>
      </c>
      <c r="D82" s="36"/>
      <c r="E82" s="36"/>
      <c r="F82" s="36"/>
      <c r="G82" s="36"/>
      <c r="H82" s="36"/>
      <c r="I82" s="36"/>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79" t="str">
        <f>E7</f>
        <v>Oprava kolejí a výhybek v ŽST Cheb</v>
      </c>
      <c r="F85" s="28"/>
      <c r="G85" s="28"/>
      <c r="H85" s="28"/>
      <c r="I85" s="36"/>
      <c r="J85" s="36"/>
      <c r="K85" s="36"/>
      <c r="L85" s="59"/>
      <c r="S85" s="34"/>
      <c r="T85" s="34"/>
      <c r="U85" s="34"/>
      <c r="V85" s="34"/>
      <c r="W85" s="34"/>
      <c r="X85" s="34"/>
      <c r="Y85" s="34"/>
      <c r="Z85" s="34"/>
      <c r="AA85" s="34"/>
      <c r="AB85" s="34"/>
      <c r="AC85" s="34"/>
      <c r="AD85" s="34"/>
      <c r="AE85" s="34"/>
    </row>
    <row r="86" hidden="1" s="1" customFormat="1" ht="12" customHeight="1">
      <c r="B86" s="17"/>
      <c r="C86" s="28" t="s">
        <v>141</v>
      </c>
      <c r="D86" s="18"/>
      <c r="E86" s="18"/>
      <c r="F86" s="18"/>
      <c r="G86" s="18"/>
      <c r="H86" s="18"/>
      <c r="I86" s="18"/>
      <c r="J86" s="18"/>
      <c r="K86" s="18"/>
      <c r="L86" s="16"/>
    </row>
    <row r="87" hidden="1" s="2" customFormat="1" ht="16.5" customHeight="1">
      <c r="A87" s="34"/>
      <c r="B87" s="35"/>
      <c r="C87" s="36"/>
      <c r="D87" s="36"/>
      <c r="E87" s="179" t="s">
        <v>743</v>
      </c>
      <c r="F87" s="36"/>
      <c r="G87" s="36"/>
      <c r="H87" s="36"/>
      <c r="I87" s="36"/>
      <c r="J87" s="36"/>
      <c r="K87" s="36"/>
      <c r="L87" s="59"/>
      <c r="S87" s="34"/>
      <c r="T87" s="34"/>
      <c r="U87" s="34"/>
      <c r="V87" s="34"/>
      <c r="W87" s="34"/>
      <c r="X87" s="34"/>
      <c r="Y87" s="34"/>
      <c r="Z87" s="34"/>
      <c r="AA87" s="34"/>
      <c r="AB87" s="34"/>
      <c r="AC87" s="34"/>
      <c r="AD87" s="34"/>
      <c r="AE87" s="34"/>
    </row>
    <row r="88" hidden="1" s="2" customFormat="1" ht="12" customHeight="1">
      <c r="A88" s="34"/>
      <c r="B88" s="35"/>
      <c r="C88" s="28" t="s">
        <v>143</v>
      </c>
      <c r="D88" s="36"/>
      <c r="E88" s="36"/>
      <c r="F88" s="36"/>
      <c r="G88" s="36"/>
      <c r="H88" s="36"/>
      <c r="I88" s="36"/>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A.2.4 - Přeprava</v>
      </c>
      <c r="F89" s="36"/>
      <c r="G89" s="36"/>
      <c r="H89" s="36"/>
      <c r="I89" s="36"/>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ŽST Cheb</v>
      </c>
      <c r="G91" s="36"/>
      <c r="H91" s="36"/>
      <c r="I91" s="28" t="s">
        <v>22</v>
      </c>
      <c r="J91" s="75" t="str">
        <f>IF(J14="","",J14)</f>
        <v>19. 9. 2022</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železnic,s.o.;OŘ ÚNL- ST K.Vary</v>
      </c>
      <c r="G93" s="36"/>
      <c r="H93" s="36"/>
      <c r="I93" s="28" t="s">
        <v>32</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30</v>
      </c>
      <c r="D94" s="36"/>
      <c r="E94" s="36"/>
      <c r="F94" s="23" t="str">
        <f>IF(E20="","",E20)</f>
        <v>Vyplň údaj</v>
      </c>
      <c r="G94" s="36"/>
      <c r="H94" s="36"/>
      <c r="I94" s="28" t="s">
        <v>35</v>
      </c>
      <c r="J94" s="32" t="str">
        <f>E26</f>
        <v xml:space="preserve">Pavlína Liprtová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hidden="1" s="2" customFormat="1" ht="29.28" customHeight="1">
      <c r="A96" s="34"/>
      <c r="B96" s="35"/>
      <c r="C96" s="180" t="s">
        <v>147</v>
      </c>
      <c r="D96" s="181"/>
      <c r="E96" s="181"/>
      <c r="F96" s="181"/>
      <c r="G96" s="181"/>
      <c r="H96" s="181"/>
      <c r="I96" s="181"/>
      <c r="J96" s="182" t="s">
        <v>148</v>
      </c>
      <c r="K96" s="181"/>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hidden="1" s="2" customFormat="1" ht="22.8" customHeight="1">
      <c r="A98" s="34"/>
      <c r="B98" s="35"/>
      <c r="C98" s="183" t="s">
        <v>149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150</v>
      </c>
    </row>
    <row r="99" hidden="1"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151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ŽST Cheb</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141</v>
      </c>
      <c r="D109" s="18"/>
      <c r="E109" s="18"/>
      <c r="F109" s="18"/>
      <c r="G109" s="18"/>
      <c r="H109" s="18"/>
      <c r="I109" s="18"/>
      <c r="J109" s="18"/>
      <c r="K109" s="18"/>
      <c r="L109" s="16"/>
    </row>
    <row r="110" s="2" customFormat="1" ht="16.5" customHeight="1">
      <c r="A110" s="34"/>
      <c r="B110" s="35"/>
      <c r="C110" s="36"/>
      <c r="D110" s="36"/>
      <c r="E110" s="179" t="s">
        <v>743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143</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A.2.4 - Přeprava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ŽST Cheb</v>
      </c>
      <c r="G114" s="36"/>
      <c r="H114" s="36"/>
      <c r="I114" s="28" t="s">
        <v>22</v>
      </c>
      <c r="J114" s="75" t="str">
        <f>IF(J14="","",J14)</f>
        <v>19. 9. 2022</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železnic,s.o.;OŘ ÚNL- ST K.Vary</v>
      </c>
      <c r="G116" s="36"/>
      <c r="H116" s="36"/>
      <c r="I116" s="28" t="s">
        <v>32</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30</v>
      </c>
      <c r="D117" s="36"/>
      <c r="E117" s="36"/>
      <c r="F117" s="23" t="str">
        <f>IF(E20="","",E20)</f>
        <v>Vyplň údaj</v>
      </c>
      <c r="G117" s="36"/>
      <c r="H117" s="36"/>
      <c r="I117" s="28" t="s">
        <v>35</v>
      </c>
      <c r="J117" s="32" t="str">
        <f>E26</f>
        <v xml:space="preserve">Pavlína Liprtová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152</v>
      </c>
      <c r="D119" s="187" t="s">
        <v>63</v>
      </c>
      <c r="E119" s="187" t="s">
        <v>59</v>
      </c>
      <c r="F119" s="187" t="s">
        <v>60</v>
      </c>
      <c r="G119" s="187" t="s">
        <v>153</v>
      </c>
      <c r="H119" s="187" t="s">
        <v>154</v>
      </c>
      <c r="I119" s="187" t="s">
        <v>155</v>
      </c>
      <c r="J119" s="187" t="s">
        <v>148</v>
      </c>
      <c r="K119" s="188" t="s">
        <v>156</v>
      </c>
      <c r="L119" s="189"/>
      <c r="M119" s="96" t="s">
        <v>1</v>
      </c>
      <c r="N119" s="97" t="s">
        <v>42</v>
      </c>
      <c r="O119" s="97" t="s">
        <v>157</v>
      </c>
      <c r="P119" s="97" t="s">
        <v>158</v>
      </c>
      <c r="Q119" s="97" t="s">
        <v>159</v>
      </c>
      <c r="R119" s="97" t="s">
        <v>160</v>
      </c>
      <c r="S119" s="97" t="s">
        <v>161</v>
      </c>
      <c r="T119" s="98" t="s">
        <v>162</v>
      </c>
      <c r="U119" s="184"/>
      <c r="V119" s="184"/>
      <c r="W119" s="184"/>
      <c r="X119" s="184"/>
      <c r="Y119" s="184"/>
      <c r="Z119" s="184"/>
      <c r="AA119" s="184"/>
      <c r="AB119" s="184"/>
      <c r="AC119" s="184"/>
      <c r="AD119" s="184"/>
      <c r="AE119" s="184"/>
    </row>
    <row r="120" s="2" customFormat="1" ht="22.8" customHeight="1">
      <c r="A120" s="34"/>
      <c r="B120" s="35"/>
      <c r="C120" s="103" t="s">
        <v>163</v>
      </c>
      <c r="D120" s="36"/>
      <c r="E120" s="36"/>
      <c r="F120" s="36"/>
      <c r="G120" s="36"/>
      <c r="H120" s="36"/>
      <c r="I120" s="36"/>
      <c r="J120" s="190">
        <f>BK120</f>
        <v>0</v>
      </c>
      <c r="K120" s="36"/>
      <c r="L120" s="40"/>
      <c r="M120" s="99"/>
      <c r="N120" s="191"/>
      <c r="O120" s="100"/>
      <c r="P120" s="192">
        <f>SUM(P121:P130)</f>
        <v>0</v>
      </c>
      <c r="Q120" s="100"/>
      <c r="R120" s="192">
        <f>SUM(R121:R130)</f>
        <v>0</v>
      </c>
      <c r="S120" s="100"/>
      <c r="T120" s="193">
        <f>SUM(T121:T130)</f>
        <v>0</v>
      </c>
      <c r="U120" s="34"/>
      <c r="V120" s="34"/>
      <c r="W120" s="34"/>
      <c r="X120" s="34"/>
      <c r="Y120" s="34"/>
      <c r="Z120" s="34"/>
      <c r="AA120" s="34"/>
      <c r="AB120" s="34"/>
      <c r="AC120" s="34"/>
      <c r="AD120" s="34"/>
      <c r="AE120" s="34"/>
      <c r="AT120" s="13" t="s">
        <v>77</v>
      </c>
      <c r="AU120" s="13" t="s">
        <v>150</v>
      </c>
      <c r="BK120" s="194">
        <f>SUM(BK121:BK130)</f>
        <v>0</v>
      </c>
    </row>
    <row r="121" s="2" customFormat="1" ht="55.5" customHeight="1">
      <c r="A121" s="34"/>
      <c r="B121" s="35"/>
      <c r="C121" s="195" t="s">
        <v>85</v>
      </c>
      <c r="D121" s="195" t="s">
        <v>164</v>
      </c>
      <c r="E121" s="196" t="s">
        <v>719</v>
      </c>
      <c r="F121" s="197" t="s">
        <v>720</v>
      </c>
      <c r="G121" s="198" t="s">
        <v>258</v>
      </c>
      <c r="H121" s="199">
        <v>353.37599999999998</v>
      </c>
      <c r="I121" s="200"/>
      <c r="J121" s="201">
        <f>ROUND(I121*H121,2)</f>
        <v>0</v>
      </c>
      <c r="K121" s="197" t="s">
        <v>168</v>
      </c>
      <c r="L121" s="40"/>
      <c r="M121" s="202" t="s">
        <v>1</v>
      </c>
      <c r="N121" s="203" t="s">
        <v>43</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259</v>
      </c>
      <c r="AT121" s="206" t="s">
        <v>164</v>
      </c>
      <c r="AU121" s="206" t="s">
        <v>78</v>
      </c>
      <c r="AY121" s="13" t="s">
        <v>170</v>
      </c>
      <c r="BE121" s="207">
        <f>IF(N121="základní",J121,0)</f>
        <v>0</v>
      </c>
      <c r="BF121" s="207">
        <f>IF(N121="snížená",J121,0)</f>
        <v>0</v>
      </c>
      <c r="BG121" s="207">
        <f>IF(N121="zákl. přenesená",J121,0)</f>
        <v>0</v>
      </c>
      <c r="BH121" s="207">
        <f>IF(N121="sníž. přenesená",J121,0)</f>
        <v>0</v>
      </c>
      <c r="BI121" s="207">
        <f>IF(N121="nulová",J121,0)</f>
        <v>0</v>
      </c>
      <c r="BJ121" s="13" t="s">
        <v>85</v>
      </c>
      <c r="BK121" s="207">
        <f>ROUND(I121*H121,2)</f>
        <v>0</v>
      </c>
      <c r="BL121" s="13" t="s">
        <v>259</v>
      </c>
      <c r="BM121" s="206" t="s">
        <v>972</v>
      </c>
    </row>
    <row r="122" s="2" customFormat="1">
      <c r="A122" s="34"/>
      <c r="B122" s="35"/>
      <c r="C122" s="36"/>
      <c r="D122" s="208" t="s">
        <v>172</v>
      </c>
      <c r="E122" s="36"/>
      <c r="F122" s="209" t="s">
        <v>973</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172</v>
      </c>
      <c r="AU122" s="13" t="s">
        <v>78</v>
      </c>
    </row>
    <row r="123" s="10" customFormat="1">
      <c r="A123" s="10"/>
      <c r="B123" s="213"/>
      <c r="C123" s="214"/>
      <c r="D123" s="208" t="s">
        <v>187</v>
      </c>
      <c r="E123" s="215" t="s">
        <v>1</v>
      </c>
      <c r="F123" s="216" t="s">
        <v>974</v>
      </c>
      <c r="G123" s="214"/>
      <c r="H123" s="217">
        <v>353.37599999999998</v>
      </c>
      <c r="I123" s="218"/>
      <c r="J123" s="214"/>
      <c r="K123" s="214"/>
      <c r="L123" s="219"/>
      <c r="M123" s="220"/>
      <c r="N123" s="221"/>
      <c r="O123" s="221"/>
      <c r="P123" s="221"/>
      <c r="Q123" s="221"/>
      <c r="R123" s="221"/>
      <c r="S123" s="221"/>
      <c r="T123" s="222"/>
      <c r="U123" s="10"/>
      <c r="V123" s="10"/>
      <c r="W123" s="10"/>
      <c r="X123" s="10"/>
      <c r="Y123" s="10"/>
      <c r="Z123" s="10"/>
      <c r="AA123" s="10"/>
      <c r="AB123" s="10"/>
      <c r="AC123" s="10"/>
      <c r="AD123" s="10"/>
      <c r="AE123" s="10"/>
      <c r="AT123" s="223" t="s">
        <v>187</v>
      </c>
      <c r="AU123" s="223" t="s">
        <v>78</v>
      </c>
      <c r="AV123" s="10" t="s">
        <v>87</v>
      </c>
      <c r="AW123" s="10" t="s">
        <v>34</v>
      </c>
      <c r="AX123" s="10" t="s">
        <v>85</v>
      </c>
      <c r="AY123" s="223" t="s">
        <v>170</v>
      </c>
    </row>
    <row r="124" s="2" customFormat="1" ht="55.5" customHeight="1">
      <c r="A124" s="34"/>
      <c r="B124" s="35"/>
      <c r="C124" s="195" t="s">
        <v>87</v>
      </c>
      <c r="D124" s="195" t="s">
        <v>164</v>
      </c>
      <c r="E124" s="196" t="s">
        <v>724</v>
      </c>
      <c r="F124" s="197" t="s">
        <v>725</v>
      </c>
      <c r="G124" s="198" t="s">
        <v>258</v>
      </c>
      <c r="H124" s="199">
        <v>379.81599999999997</v>
      </c>
      <c r="I124" s="200"/>
      <c r="J124" s="201">
        <f>ROUND(I124*H124,2)</f>
        <v>0</v>
      </c>
      <c r="K124" s="197" t="s">
        <v>168</v>
      </c>
      <c r="L124" s="40"/>
      <c r="M124" s="202" t="s">
        <v>1</v>
      </c>
      <c r="N124" s="203" t="s">
        <v>43</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259</v>
      </c>
      <c r="AT124" s="206" t="s">
        <v>164</v>
      </c>
      <c r="AU124" s="206" t="s">
        <v>78</v>
      </c>
      <c r="AY124" s="13" t="s">
        <v>170</v>
      </c>
      <c r="BE124" s="207">
        <f>IF(N124="základní",J124,0)</f>
        <v>0</v>
      </c>
      <c r="BF124" s="207">
        <f>IF(N124="snížená",J124,0)</f>
        <v>0</v>
      </c>
      <c r="BG124" s="207">
        <f>IF(N124="zákl. přenesená",J124,0)</f>
        <v>0</v>
      </c>
      <c r="BH124" s="207">
        <f>IF(N124="sníž. přenesená",J124,0)</f>
        <v>0</v>
      </c>
      <c r="BI124" s="207">
        <f>IF(N124="nulová",J124,0)</f>
        <v>0</v>
      </c>
      <c r="BJ124" s="13" t="s">
        <v>85</v>
      </c>
      <c r="BK124" s="207">
        <f>ROUND(I124*H124,2)</f>
        <v>0</v>
      </c>
      <c r="BL124" s="13" t="s">
        <v>259</v>
      </c>
      <c r="BM124" s="206" t="s">
        <v>975</v>
      </c>
    </row>
    <row r="125" s="2" customFormat="1">
      <c r="A125" s="34"/>
      <c r="B125" s="35"/>
      <c r="C125" s="36"/>
      <c r="D125" s="208" t="s">
        <v>172</v>
      </c>
      <c r="E125" s="36"/>
      <c r="F125" s="209" t="s">
        <v>976</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172</v>
      </c>
      <c r="AU125" s="13" t="s">
        <v>78</v>
      </c>
    </row>
    <row r="126" s="10" customFormat="1">
      <c r="A126" s="10"/>
      <c r="B126" s="213"/>
      <c r="C126" s="214"/>
      <c r="D126" s="208" t="s">
        <v>187</v>
      </c>
      <c r="E126" s="215" t="s">
        <v>1</v>
      </c>
      <c r="F126" s="216" t="s">
        <v>977</v>
      </c>
      <c r="G126" s="214"/>
      <c r="H126" s="217">
        <v>379.81599999999997</v>
      </c>
      <c r="I126" s="218"/>
      <c r="J126" s="214"/>
      <c r="K126" s="214"/>
      <c r="L126" s="219"/>
      <c r="M126" s="220"/>
      <c r="N126" s="221"/>
      <c r="O126" s="221"/>
      <c r="P126" s="221"/>
      <c r="Q126" s="221"/>
      <c r="R126" s="221"/>
      <c r="S126" s="221"/>
      <c r="T126" s="222"/>
      <c r="U126" s="10"/>
      <c r="V126" s="10"/>
      <c r="W126" s="10"/>
      <c r="X126" s="10"/>
      <c r="Y126" s="10"/>
      <c r="Z126" s="10"/>
      <c r="AA126" s="10"/>
      <c r="AB126" s="10"/>
      <c r="AC126" s="10"/>
      <c r="AD126" s="10"/>
      <c r="AE126" s="10"/>
      <c r="AT126" s="223" t="s">
        <v>187</v>
      </c>
      <c r="AU126" s="223" t="s">
        <v>78</v>
      </c>
      <c r="AV126" s="10" t="s">
        <v>87</v>
      </c>
      <c r="AW126" s="10" t="s">
        <v>34</v>
      </c>
      <c r="AX126" s="10" t="s">
        <v>85</v>
      </c>
      <c r="AY126" s="223" t="s">
        <v>170</v>
      </c>
    </row>
    <row r="127" s="2" customFormat="1" ht="24.15" customHeight="1">
      <c r="A127" s="34"/>
      <c r="B127" s="35"/>
      <c r="C127" s="195" t="s">
        <v>177</v>
      </c>
      <c r="D127" s="195" t="s">
        <v>164</v>
      </c>
      <c r="E127" s="196" t="s">
        <v>729</v>
      </c>
      <c r="F127" s="197" t="s">
        <v>730</v>
      </c>
      <c r="G127" s="198" t="s">
        <v>167</v>
      </c>
      <c r="H127" s="199">
        <v>3</v>
      </c>
      <c r="I127" s="200"/>
      <c r="J127" s="201">
        <f>ROUND(I127*H127,2)</f>
        <v>0</v>
      </c>
      <c r="K127" s="197" t="s">
        <v>168</v>
      </c>
      <c r="L127" s="40"/>
      <c r="M127" s="202" t="s">
        <v>1</v>
      </c>
      <c r="N127" s="203" t="s">
        <v>43</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259</v>
      </c>
      <c r="AT127" s="206" t="s">
        <v>164</v>
      </c>
      <c r="AU127" s="206" t="s">
        <v>78</v>
      </c>
      <c r="AY127" s="13" t="s">
        <v>170</v>
      </c>
      <c r="BE127" s="207">
        <f>IF(N127="základní",J127,0)</f>
        <v>0</v>
      </c>
      <c r="BF127" s="207">
        <f>IF(N127="snížená",J127,0)</f>
        <v>0</v>
      </c>
      <c r="BG127" s="207">
        <f>IF(N127="zákl. přenesená",J127,0)</f>
        <v>0</v>
      </c>
      <c r="BH127" s="207">
        <f>IF(N127="sníž. přenesená",J127,0)</f>
        <v>0</v>
      </c>
      <c r="BI127" s="207">
        <f>IF(N127="nulová",J127,0)</f>
        <v>0</v>
      </c>
      <c r="BJ127" s="13" t="s">
        <v>85</v>
      </c>
      <c r="BK127" s="207">
        <f>ROUND(I127*H127,2)</f>
        <v>0</v>
      </c>
      <c r="BL127" s="13" t="s">
        <v>259</v>
      </c>
      <c r="BM127" s="206" t="s">
        <v>978</v>
      </c>
    </row>
    <row r="128" s="2" customFormat="1">
      <c r="A128" s="34"/>
      <c r="B128" s="35"/>
      <c r="C128" s="36"/>
      <c r="D128" s="208" t="s">
        <v>172</v>
      </c>
      <c r="E128" s="36"/>
      <c r="F128" s="209" t="s">
        <v>732</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172</v>
      </c>
      <c r="AU128" s="13" t="s">
        <v>78</v>
      </c>
    </row>
    <row r="129" s="2" customFormat="1" ht="62.7" customHeight="1">
      <c r="A129" s="34"/>
      <c r="B129" s="35"/>
      <c r="C129" s="195" t="s">
        <v>169</v>
      </c>
      <c r="D129" s="195" t="s">
        <v>164</v>
      </c>
      <c r="E129" s="196" t="s">
        <v>739</v>
      </c>
      <c r="F129" s="197" t="s">
        <v>740</v>
      </c>
      <c r="G129" s="198" t="s">
        <v>167</v>
      </c>
      <c r="H129" s="199">
        <v>1</v>
      </c>
      <c r="I129" s="200"/>
      <c r="J129" s="201">
        <f>ROUND(I129*H129,2)</f>
        <v>0</v>
      </c>
      <c r="K129" s="197" t="s">
        <v>168</v>
      </c>
      <c r="L129" s="40"/>
      <c r="M129" s="202" t="s">
        <v>1</v>
      </c>
      <c r="N129" s="203" t="s">
        <v>43</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259</v>
      </c>
      <c r="AT129" s="206" t="s">
        <v>164</v>
      </c>
      <c r="AU129" s="206" t="s">
        <v>78</v>
      </c>
      <c r="AY129" s="13" t="s">
        <v>170</v>
      </c>
      <c r="BE129" s="207">
        <f>IF(N129="základní",J129,0)</f>
        <v>0</v>
      </c>
      <c r="BF129" s="207">
        <f>IF(N129="snížená",J129,0)</f>
        <v>0</v>
      </c>
      <c r="BG129" s="207">
        <f>IF(N129="zákl. přenesená",J129,0)</f>
        <v>0</v>
      </c>
      <c r="BH129" s="207">
        <f>IF(N129="sníž. přenesená",J129,0)</f>
        <v>0</v>
      </c>
      <c r="BI129" s="207">
        <f>IF(N129="nulová",J129,0)</f>
        <v>0</v>
      </c>
      <c r="BJ129" s="13" t="s">
        <v>85</v>
      </c>
      <c r="BK129" s="207">
        <f>ROUND(I129*H129,2)</f>
        <v>0</v>
      </c>
      <c r="BL129" s="13" t="s">
        <v>259</v>
      </c>
      <c r="BM129" s="206" t="s">
        <v>979</v>
      </c>
    </row>
    <row r="130" s="2" customFormat="1">
      <c r="A130" s="34"/>
      <c r="B130" s="35"/>
      <c r="C130" s="36"/>
      <c r="D130" s="208" t="s">
        <v>181</v>
      </c>
      <c r="E130" s="36"/>
      <c r="F130" s="209" t="s">
        <v>736</v>
      </c>
      <c r="G130" s="36"/>
      <c r="H130" s="36"/>
      <c r="I130" s="210"/>
      <c r="J130" s="36"/>
      <c r="K130" s="36"/>
      <c r="L130" s="40"/>
      <c r="M130" s="250"/>
      <c r="N130" s="251"/>
      <c r="O130" s="247"/>
      <c r="P130" s="247"/>
      <c r="Q130" s="247"/>
      <c r="R130" s="247"/>
      <c r="S130" s="247"/>
      <c r="T130" s="252"/>
      <c r="U130" s="34"/>
      <c r="V130" s="34"/>
      <c r="W130" s="34"/>
      <c r="X130" s="34"/>
      <c r="Y130" s="34"/>
      <c r="Z130" s="34"/>
      <c r="AA130" s="34"/>
      <c r="AB130" s="34"/>
      <c r="AC130" s="34"/>
      <c r="AD130" s="34"/>
      <c r="AE130" s="34"/>
      <c r="AT130" s="13" t="s">
        <v>181</v>
      </c>
      <c r="AU130" s="13" t="s">
        <v>78</v>
      </c>
    </row>
    <row r="131" s="2" customFormat="1" ht="6.96" customHeight="1">
      <c r="A131" s="34"/>
      <c r="B131" s="62"/>
      <c r="C131" s="63"/>
      <c r="D131" s="63"/>
      <c r="E131" s="63"/>
      <c r="F131" s="63"/>
      <c r="G131" s="63"/>
      <c r="H131" s="63"/>
      <c r="I131" s="63"/>
      <c r="J131" s="63"/>
      <c r="K131" s="63"/>
      <c r="L131" s="40"/>
      <c r="M131" s="34"/>
      <c r="O131" s="34"/>
      <c r="P131" s="34"/>
      <c r="Q131" s="34"/>
      <c r="R131" s="34"/>
      <c r="S131" s="34"/>
      <c r="T131" s="34"/>
      <c r="U131" s="34"/>
      <c r="V131" s="34"/>
      <c r="W131" s="34"/>
      <c r="X131" s="34"/>
      <c r="Y131" s="34"/>
      <c r="Z131" s="34"/>
      <c r="AA131" s="34"/>
      <c r="AB131" s="34"/>
      <c r="AC131" s="34"/>
      <c r="AD131" s="34"/>
      <c r="AE131" s="34"/>
    </row>
  </sheetData>
  <sheetProtection sheet="1" autoFilter="0" formatColumns="0" formatRows="0" objects="1" scenarios="1" spinCount="100000" saltValue="PLgnRtMr5anDzBQSVbcjoU/x52sUjwUnbvapQiLshFW+NRdpZb0LmZxjE61SSYy42Md36ZWxmIUqw7+O+x/fdQ==" hashValue="Og2Iy03bK3ObYPhuHeyQfAvnW9k2nduItbCLgCs7yd3yzYgYuROeZNhPeI3nN/CxTJw0qGLFSp1YT/Mdw9/tPA==" algorithmName="SHA-512" password="CC35"/>
  <autoFilter ref="C119:K1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Liprtová Pavlína</dc:creator>
  <cp:lastModifiedBy>Liprtová Pavlína</cp:lastModifiedBy>
  <dcterms:created xsi:type="dcterms:W3CDTF">2022-10-12T10:50:59Z</dcterms:created>
  <dcterms:modified xsi:type="dcterms:W3CDTF">2022-10-12T10:51:20Z</dcterms:modified>
</cp:coreProperties>
</file>